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3690" windowWidth="8475" windowHeight="4725" activeTab="0"/>
  </bookViews>
  <sheets>
    <sheet name="Depletion" sheetId="1" r:id="rId1"/>
  </sheets>
  <definedNames/>
  <calcPr fullCalcOnLoad="1"/>
</workbook>
</file>

<file path=xl/sharedStrings.xml><?xml version="1.0" encoding="utf-8"?>
<sst xmlns="http://schemas.openxmlformats.org/spreadsheetml/2006/main" count="79" uniqueCount="66">
  <si>
    <t>U-235</t>
  </si>
  <si>
    <t>Pu-239</t>
  </si>
  <si>
    <t>Xe-133</t>
  </si>
  <si>
    <t>Cs-133</t>
  </si>
  <si>
    <t>Cs-134</t>
  </si>
  <si>
    <t>Cs-137</t>
  </si>
  <si>
    <t>U-238</t>
  </si>
  <si>
    <t>T1/2</t>
  </si>
  <si>
    <t>γ(U235)</t>
  </si>
  <si>
    <t>-</t>
  </si>
  <si>
    <t>U-235</t>
  </si>
  <si>
    <t>γ(U238)</t>
  </si>
  <si>
    <t>γ(PU239)</t>
  </si>
  <si>
    <t>Pu-239</t>
  </si>
  <si>
    <t>λd</t>
  </si>
  <si>
    <t>dt0=</t>
  </si>
  <si>
    <t>dt=</t>
  </si>
  <si>
    <t>Cs134/Cs137</t>
  </si>
  <si>
    <t>Φ*1E-24</t>
  </si>
  <si>
    <t>Φ</t>
  </si>
  <si>
    <t>Λf</t>
  </si>
  <si>
    <t>A(1,1)</t>
  </si>
  <si>
    <t>(A1,4)</t>
  </si>
  <si>
    <t>A(1,5)</t>
  </si>
  <si>
    <t>A(1,6)</t>
  </si>
  <si>
    <t>(A2,1)</t>
  </si>
  <si>
    <t>A(2,2)</t>
  </si>
  <si>
    <t>A(2,4)</t>
  </si>
  <si>
    <t>A(2,5)</t>
  </si>
  <si>
    <t>A(2,6)</t>
  </si>
  <si>
    <t>A(3,3)</t>
  </si>
  <si>
    <t>A(3,4)</t>
  </si>
  <si>
    <t>A(3,5)</t>
  </si>
  <si>
    <t>A(3,6)</t>
  </si>
  <si>
    <t>A(4,4)</t>
  </si>
  <si>
    <t>A(5,5)</t>
  </si>
  <si>
    <t>A(6,5)</t>
  </si>
  <si>
    <t>A(6,6)</t>
  </si>
  <si>
    <t>Cs-134/Cs-137</t>
  </si>
  <si>
    <t>Cs-134</t>
  </si>
  <si>
    <t>Cs-137</t>
  </si>
  <si>
    <t>U-235(測定）</t>
  </si>
  <si>
    <t>Pu-239(測定）</t>
  </si>
  <si>
    <t xml:space="preserve"> </t>
  </si>
  <si>
    <t>安定</t>
  </si>
  <si>
    <t>Ps[W/g]=</t>
  </si>
  <si>
    <t>Wd=[1/g]</t>
  </si>
  <si>
    <t>Pd[W/cc]=</t>
  </si>
  <si>
    <t>Pd[eV/cc]=</t>
  </si>
  <si>
    <t>U-235</t>
  </si>
  <si>
    <t>U-238</t>
  </si>
  <si>
    <t>Pu-239</t>
  </si>
  <si>
    <t>Λf=</t>
  </si>
  <si>
    <t>U-235</t>
  </si>
  <si>
    <t>U-238</t>
  </si>
  <si>
    <t>Pu-239</t>
  </si>
  <si>
    <t>ε[eV]×N</t>
  </si>
  <si>
    <t>初期組成　N</t>
  </si>
  <si>
    <t>ε[MeV]</t>
  </si>
  <si>
    <t>一群断面積</t>
  </si>
  <si>
    <t>核分裂収率</t>
  </si>
  <si>
    <t>崩壊定数</t>
  </si>
  <si>
    <t>半減期</t>
  </si>
  <si>
    <t>核分裂</t>
  </si>
  <si>
    <t>(n,γ)</t>
  </si>
  <si>
    <t>運転期間[年]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</si>
</sst>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E+00"/>
    <numFmt numFmtId="177" formatCode="0_ "/>
    <numFmt numFmtId="178" formatCode="0.0000E+00"/>
    <numFmt numFmtId="179" formatCode="0_);[Red]\(0\)"/>
    <numFmt numFmtId="180" formatCode="0.00_ "/>
    <numFmt numFmtId="181" formatCode="0.000E+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0.E+00"/>
    <numFmt numFmtId="188" formatCode="0.000_ "/>
    <numFmt numFmtId="189" formatCode="0.0000000000_ "/>
    <numFmt numFmtId="190" formatCode="0.000_);[Red]\(0.000\)"/>
    <numFmt numFmtId="191" formatCode="0.00000_);[Red]\(0.00000\)"/>
    <numFmt numFmtId="192" formatCode="0.0000_);[Red]\(0.0000\)"/>
    <numFmt numFmtId="193" formatCode="0.00_);[Red]\(0.00\)"/>
    <numFmt numFmtId="194" formatCode="0.0E+00"/>
    <numFmt numFmtId="195" formatCode="0.0000_ "/>
    <numFmt numFmtId="196" formatCode="0.0%"/>
    <numFmt numFmtId="197" formatCode="#,##0_);[Red]\(#,##0\)"/>
    <numFmt numFmtId="198" formatCode="#,##0.00_);[Red]\(#,##0.00\)"/>
    <numFmt numFmtId="199" formatCode="0.0_);[Red]\(0.0\)"/>
    <numFmt numFmtId="200" formatCode="0.0000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4.75"/>
      <name val="ＭＳ Ｐゴシック"/>
      <family val="3"/>
    </font>
    <font>
      <sz val="5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b/>
      <sz val="8.5"/>
      <name val="ＭＳ Ｐゴシック"/>
      <family val="3"/>
    </font>
    <font>
      <sz val="8.5"/>
      <name val="ＭＳ Ｐゴシック"/>
      <family val="3"/>
    </font>
    <font>
      <b/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11" fontId="21" fillId="0" borderId="0" xfId="0" applyNumberFormat="1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193" fontId="21" fillId="0" borderId="0" xfId="0" applyNumberFormat="1" applyFont="1" applyAlignment="1">
      <alignment horizontal="center"/>
    </xf>
    <xf numFmtId="178" fontId="21" fillId="10" borderId="11" xfId="0" applyNumberFormat="1" applyFont="1" applyFill="1" applyBorder="1" applyAlignment="1">
      <alignment horizontal="center"/>
    </xf>
    <xf numFmtId="178" fontId="21" fillId="10" borderId="12" xfId="0" applyNumberFormat="1" applyFont="1" applyFill="1" applyBorder="1" applyAlignment="1">
      <alignment horizontal="center"/>
    </xf>
    <xf numFmtId="178" fontId="21" fillId="10" borderId="13" xfId="0" applyNumberFormat="1" applyFont="1" applyFill="1" applyBorder="1" applyAlignment="1">
      <alignment horizontal="center"/>
    </xf>
    <xf numFmtId="178" fontId="21" fillId="10" borderId="14" xfId="0" applyNumberFormat="1" applyFont="1" applyFill="1" applyBorder="1" applyAlignment="1">
      <alignment horizontal="center"/>
    </xf>
    <xf numFmtId="178" fontId="21" fillId="24" borderId="12" xfId="0" applyNumberFormat="1" applyFont="1" applyFill="1" applyBorder="1" applyAlignment="1">
      <alignment horizontal="center"/>
    </xf>
    <xf numFmtId="178" fontId="21" fillId="24" borderId="14" xfId="0" applyNumberFormat="1" applyFont="1" applyFill="1" applyBorder="1" applyAlignment="1">
      <alignment horizontal="center"/>
    </xf>
    <xf numFmtId="178" fontId="21" fillId="24" borderId="13" xfId="0" applyNumberFormat="1" applyFont="1" applyFill="1" applyBorder="1" applyAlignment="1">
      <alignment horizontal="center"/>
    </xf>
    <xf numFmtId="181" fontId="21" fillId="10" borderId="12" xfId="0" applyNumberFormat="1" applyFont="1" applyFill="1" applyBorder="1" applyAlignment="1">
      <alignment horizontal="center"/>
    </xf>
    <xf numFmtId="178" fontId="21" fillId="24" borderId="11" xfId="0" applyNumberFormat="1" applyFont="1" applyFill="1" applyBorder="1" applyAlignment="1">
      <alignment horizontal="center"/>
    </xf>
    <xf numFmtId="181" fontId="21" fillId="0" borderId="0" xfId="0" applyNumberFormat="1" applyFont="1" applyAlignment="1">
      <alignment horizontal="center"/>
    </xf>
    <xf numFmtId="178" fontId="21" fillId="0" borderId="0" xfId="0" applyNumberFormat="1" applyFont="1" applyAlignment="1">
      <alignment/>
    </xf>
    <xf numFmtId="195" fontId="0" fillId="0" borderId="0" xfId="0" applyNumberFormat="1" applyAlignment="1">
      <alignment/>
    </xf>
    <xf numFmtId="188" fontId="21" fillId="0" borderId="10" xfId="0" applyNumberFormat="1" applyFont="1" applyBorder="1" applyAlignment="1">
      <alignment horizontal="center" vertical="center"/>
    </xf>
    <xf numFmtId="18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178" fontId="21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178" fontId="21" fillId="0" borderId="10" xfId="0" applyNumberFormat="1" applyFont="1" applyBorder="1" applyAlignment="1">
      <alignment horizontal="center"/>
    </xf>
    <xf numFmtId="11" fontId="21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81" fontId="21" fillId="0" borderId="0" xfId="0" applyNumberFormat="1" applyFont="1" applyAlignment="1">
      <alignment horizontal="center" vertical="center"/>
    </xf>
    <xf numFmtId="178" fontId="21" fillId="0" borderId="10" xfId="0" applyNumberFormat="1" applyFont="1" applyBorder="1" applyAlignment="1">
      <alignment horizontal="center" vertical="center"/>
    </xf>
    <xf numFmtId="190" fontId="21" fillId="0" borderId="10" xfId="0" applyNumberFormat="1" applyFont="1" applyBorder="1" applyAlignment="1">
      <alignment horizontal="center" vertical="center"/>
    </xf>
    <xf numFmtId="195" fontId="2" fillId="0" borderId="0" xfId="0" applyNumberFormat="1" applyFont="1" applyFill="1" applyAlignment="1">
      <alignment/>
    </xf>
    <xf numFmtId="195" fontId="0" fillId="0" borderId="0" xfId="0" applyNumberFormat="1" applyFill="1" applyAlignment="1">
      <alignment/>
    </xf>
    <xf numFmtId="177" fontId="21" fillId="0" borderId="0" xfId="0" applyNumberFormat="1" applyFont="1" applyAlignment="1">
      <alignment horizontal="center" vertical="center"/>
    </xf>
    <xf numFmtId="186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Cs-134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09825"/>
          <c:w val="0.92525"/>
          <c:h val="0.782"/>
        </c:manualLayout>
      </c:layout>
      <c:scatterChart>
        <c:scatterStyle val="smooth"/>
        <c:varyColors val="0"/>
        <c:ser>
          <c:idx val="0"/>
          <c:order val="0"/>
          <c:tx>
            <c:strRef>
              <c:f>Depletion!$J$24</c:f>
              <c:strCache>
                <c:ptCount val="1"/>
                <c:pt idx="0">
                  <c:v>Cs-134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Depletion!$G$25:$G$95</c:f>
              <c:numCache/>
            </c:numRef>
          </c:xVal>
          <c:yVal>
            <c:numRef>
              <c:f>Depletion!$J$25:$J$95</c:f>
              <c:numCache/>
            </c:numRef>
          </c:yVal>
          <c:smooth val="1"/>
        </c:ser>
        <c:ser>
          <c:idx val="1"/>
          <c:order val="1"/>
          <c:tx>
            <c:strRef>
              <c:f>Depletion!$AS$16</c:f>
              <c:strCache>
                <c:ptCount val="1"/>
                <c:pt idx="0">
                  <c:v>Cs-134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Depletion!$AR$17:$AR$19</c:f>
              <c:numCache/>
            </c:numRef>
          </c:xVal>
          <c:yVal>
            <c:numRef>
              <c:f>Depletion!$AS$17:$AS$19</c:f>
              <c:numCache/>
            </c:numRef>
          </c:yVal>
          <c:smooth val="1"/>
        </c:ser>
        <c:axId val="38618343"/>
        <c:axId val="12020768"/>
      </c:scatterChart>
      <c:valAx>
        <c:axId val="38618343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運転期間[年]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2020768"/>
        <c:crosses val="autoZero"/>
        <c:crossBetween val="midCat"/>
        <c:dispUnits/>
        <c:majorUnit val="1"/>
      </c:valAx>
      <c:valAx>
        <c:axId val="12020768"/>
        <c:scaling>
          <c:orientation val="minMax"/>
          <c:max val="1E-05"/>
          <c:min val="0"/>
        </c:scaling>
        <c:axPos val="l"/>
        <c:majorGridlines/>
        <c:delete val="0"/>
        <c:numFmt formatCode="0.0E+00" sourceLinked="0"/>
        <c:majorTickMark val="in"/>
        <c:minorTickMark val="none"/>
        <c:tickLblPos val="nextTo"/>
        <c:crossAx val="38618343"/>
        <c:crosses val="autoZero"/>
        <c:crossBetween val="midCat"/>
        <c:dispUnits/>
        <c:majorUnit val="2E-06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ＭＳ Ｐゴシック"/>
                <a:ea typeface="ＭＳ Ｐゴシック"/>
                <a:cs typeface="ＭＳ Ｐゴシック"/>
              </a:rPr>
              <a:t>Cs-134/Cs-137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3425"/>
          <c:w val="0.92675"/>
          <c:h val="0.73025"/>
        </c:manualLayout>
      </c:layout>
      <c:scatterChart>
        <c:scatterStyle val="smooth"/>
        <c:varyColors val="0"/>
        <c:ser>
          <c:idx val="1"/>
          <c:order val="0"/>
          <c:tx>
            <c:strRef>
              <c:f>Depletion!$O$24</c:f>
              <c:strCache>
                <c:ptCount val="1"/>
                <c:pt idx="0">
                  <c:v>Cs134/Cs137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Depletion!$G$25:$G$95</c:f>
              <c:numCache/>
            </c:numRef>
          </c:xVal>
          <c:yVal>
            <c:numRef>
              <c:f>Depletion!$O$25:$O$95</c:f>
              <c:numCache/>
            </c:numRef>
          </c:yVal>
          <c:smooth val="1"/>
        </c:ser>
        <c:ser>
          <c:idx val="0"/>
          <c:order val="1"/>
          <c:tx>
            <c:strRef>
              <c:f>Depletion!$AU$16</c:f>
              <c:strCache>
                <c:ptCount val="1"/>
                <c:pt idx="0">
                  <c:v>Cs-134/Cs-137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Depletion!$AR$17:$AR$19</c:f>
              <c:numCache/>
            </c:numRef>
          </c:xVal>
          <c:yVal>
            <c:numRef>
              <c:f>Depletion!$AU$17:$AU$19</c:f>
              <c:numCache/>
            </c:numRef>
          </c:yVal>
          <c:smooth val="1"/>
        </c:ser>
        <c:axId val="41078049"/>
        <c:axId val="34158122"/>
      </c:scatterChart>
      <c:valAx>
        <c:axId val="41078049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運転期間[年]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34158122"/>
        <c:crosses val="autoZero"/>
        <c:crossBetween val="midCat"/>
        <c:dispUnits/>
      </c:valAx>
      <c:valAx>
        <c:axId val="34158122"/>
        <c:scaling>
          <c:orientation val="minMax"/>
          <c:max val="2"/>
          <c:min val="0"/>
        </c:scaling>
        <c:axPos val="l"/>
        <c:majorGridlines/>
        <c:delete val="0"/>
        <c:numFmt formatCode="0.0_ " sourceLinked="0"/>
        <c:majorTickMark val="in"/>
        <c:minorTickMark val="none"/>
        <c:tickLblPos val="nextTo"/>
        <c:crossAx val="41078049"/>
        <c:crosses val="autoZero"/>
        <c:crossBetween val="midCat"/>
        <c:dispUnits/>
        <c:majorUnit val="0.5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U-235 &amp; Pu-239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07"/>
          <c:w val="0.88125"/>
          <c:h val="0.8405"/>
        </c:manualLayout>
      </c:layout>
      <c:scatterChart>
        <c:scatterStyle val="smooth"/>
        <c:varyColors val="0"/>
        <c:ser>
          <c:idx val="1"/>
          <c:order val="0"/>
          <c:tx>
            <c:strRef>
              <c:f>Depletion!$L$24</c:f>
              <c:strCache>
                <c:ptCount val="1"/>
                <c:pt idx="0">
                  <c:v>U-235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Depletion!$G$25:$G$95</c:f>
              <c:numCache/>
            </c:numRef>
          </c:xVal>
          <c:yVal>
            <c:numRef>
              <c:f>Depletion!$L$25:$L$95</c:f>
              <c:numCache/>
            </c:numRef>
          </c:yVal>
          <c:smooth val="1"/>
        </c:ser>
        <c:ser>
          <c:idx val="0"/>
          <c:order val="1"/>
          <c:tx>
            <c:strRef>
              <c:f>Depletion!$N$24</c:f>
              <c:strCache>
                <c:ptCount val="1"/>
                <c:pt idx="0">
                  <c:v>Pu-239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Depletion!$G$25:$G$95</c:f>
              <c:numCache/>
            </c:numRef>
          </c:xVal>
          <c:yVal>
            <c:numRef>
              <c:f>Depletion!$N$25:$N$95</c:f>
              <c:numCache/>
            </c:numRef>
          </c:yVal>
          <c:smooth val="1"/>
        </c:ser>
        <c:ser>
          <c:idx val="2"/>
          <c:order val="2"/>
          <c:tx>
            <c:strRef>
              <c:f>Depletion!$AY$16</c:f>
              <c:strCache>
                <c:ptCount val="1"/>
                <c:pt idx="0">
                  <c:v>U-235(測定）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Depletion!$AX$17:$AX$51</c:f>
              <c:numCache/>
            </c:numRef>
          </c:xVal>
          <c:yVal>
            <c:numRef>
              <c:f>Depletion!$AY$17:$AY$51</c:f>
              <c:numCache/>
            </c:numRef>
          </c:yVal>
          <c:smooth val="1"/>
        </c:ser>
        <c:ser>
          <c:idx val="3"/>
          <c:order val="3"/>
          <c:tx>
            <c:strRef>
              <c:f>Depletion!$AZ$16</c:f>
              <c:strCache>
                <c:ptCount val="1"/>
                <c:pt idx="0">
                  <c:v>Pu-239(測定）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Depletion!$AX$17:$AX$51</c:f>
              <c:numCache/>
            </c:numRef>
          </c:xVal>
          <c:yVal>
            <c:numRef>
              <c:f>Depletion!$AZ$17:$AZ$51</c:f>
              <c:numCache/>
            </c:numRef>
          </c:yVal>
          <c:smooth val="1"/>
        </c:ser>
        <c:axId val="38987643"/>
        <c:axId val="15344468"/>
      </c:scatterChart>
      <c:valAx>
        <c:axId val="38987643"/>
        <c:scaling>
          <c:orientation val="minMax"/>
          <c:max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運転期間[年]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5344468"/>
        <c:crosses val="autoZero"/>
        <c:crossBetween val="midCat"/>
        <c:dispUnits/>
      </c:valAx>
      <c:valAx>
        <c:axId val="15344468"/>
        <c:scaling>
          <c:orientation val="minMax"/>
          <c:min val="0"/>
        </c:scaling>
        <c:axPos val="l"/>
        <c:majorGridlines/>
        <c:delete val="0"/>
        <c:numFmt formatCode="0.0E+00" sourceLinked="0"/>
        <c:majorTickMark val="in"/>
        <c:minorTickMark val="none"/>
        <c:tickLblPos val="nextTo"/>
        <c:crossAx val="38987643"/>
        <c:crosses val="autoZero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475"/>
          <c:y val="0.07325"/>
          <c:w val="0.343"/>
          <c:h val="0.4345"/>
        </c:manualLayout>
      </c:layout>
      <c:overlay val="0"/>
      <c:txPr>
        <a:bodyPr vert="horz" rot="0"/>
        <a:lstStyle/>
        <a:p>
          <a:pPr>
            <a:defRPr lang="en-US" cap="none" sz="600" b="1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85725</xdr:rowOff>
    </xdr:from>
    <xdr:to>
      <xdr:col>4</xdr:col>
      <xdr:colOff>257175</xdr:colOff>
      <xdr:row>12</xdr:row>
      <xdr:rowOff>104775</xdr:rowOff>
    </xdr:to>
    <xdr:graphicFrame>
      <xdr:nvGraphicFramePr>
        <xdr:cNvPr id="1" name="Chart 1"/>
        <xdr:cNvGraphicFramePr/>
      </xdr:nvGraphicFramePr>
      <xdr:xfrm>
        <a:off x="361950" y="85725"/>
        <a:ext cx="26384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13</xdr:row>
      <xdr:rowOff>19050</xdr:rowOff>
    </xdr:from>
    <xdr:to>
      <xdr:col>4</xdr:col>
      <xdr:colOff>304800</xdr:colOff>
      <xdr:row>24</xdr:row>
      <xdr:rowOff>47625</xdr:rowOff>
    </xdr:to>
    <xdr:graphicFrame>
      <xdr:nvGraphicFramePr>
        <xdr:cNvPr id="2" name="Chart 2"/>
        <xdr:cNvGraphicFramePr/>
      </xdr:nvGraphicFramePr>
      <xdr:xfrm>
        <a:off x="371475" y="2247900"/>
        <a:ext cx="2676525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342900</xdr:colOff>
      <xdr:row>24</xdr:row>
      <xdr:rowOff>161925</xdr:rowOff>
    </xdr:from>
    <xdr:to>
      <xdr:col>4</xdr:col>
      <xdr:colOff>323850</xdr:colOff>
      <xdr:row>35</xdr:row>
      <xdr:rowOff>76200</xdr:rowOff>
    </xdr:to>
    <xdr:graphicFrame>
      <xdr:nvGraphicFramePr>
        <xdr:cNvPr id="3" name="Chart 3"/>
        <xdr:cNvGraphicFramePr/>
      </xdr:nvGraphicFramePr>
      <xdr:xfrm>
        <a:off x="342900" y="4286250"/>
        <a:ext cx="27241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BC149"/>
  <sheetViews>
    <sheetView tabSelected="1" workbookViewId="0" topLeftCell="A1">
      <pane xSplit="5" topLeftCell="G1" activePane="topRight" state="frozen"/>
      <selection pane="topLeft" activeCell="A1" sqref="A1"/>
      <selection pane="topRight" activeCell="J29" sqref="J29"/>
    </sheetView>
  </sheetViews>
  <sheetFormatPr defaultColWidth="9.00390625" defaultRowHeight="13.5"/>
  <cols>
    <col min="6" max="6" width="5.75390625" style="0" customWidth="1"/>
    <col min="7" max="7" width="9.125" style="0" bestFit="1" customWidth="1"/>
    <col min="8" max="9" width="9.75390625" style="1" bestFit="1" customWidth="1"/>
    <col min="10" max="10" width="10.75390625" style="1" customWidth="1"/>
    <col min="11" max="11" width="9.75390625" style="21" bestFit="1" customWidth="1"/>
    <col min="12" max="15" width="9.75390625" style="22" bestFit="1" customWidth="1"/>
    <col min="16" max="16" width="5.125" style="22" customWidth="1"/>
    <col min="17" max="17" width="9.75390625" style="22" bestFit="1" customWidth="1"/>
    <col min="18" max="18" width="9.375" style="22" bestFit="1" customWidth="1"/>
    <col min="19" max="19" width="9.00390625" style="22" customWidth="1"/>
    <col min="20" max="20" width="4.875" style="1" customWidth="1"/>
    <col min="21" max="37" width="9.00390625" style="1" customWidth="1"/>
    <col min="38" max="51" width="9.00390625" style="6" customWidth="1"/>
  </cols>
  <sheetData>
    <row r="1" ht="13.5">
      <c r="AG1" s="2"/>
    </row>
    <row r="2" spans="7:33" ht="13.5">
      <c r="G2" s="25"/>
      <c r="H2" s="3" t="s">
        <v>58</v>
      </c>
      <c r="I2" s="3" t="s">
        <v>56</v>
      </c>
      <c r="U2"/>
      <c r="AG2" s="2"/>
    </row>
    <row r="3" spans="7:41" ht="13.5">
      <c r="G3" s="3" t="s">
        <v>49</v>
      </c>
      <c r="H3" s="35">
        <v>200</v>
      </c>
      <c r="I3" s="26">
        <f>H3*L25/(SUM(I9:I11))*1000000</f>
        <v>8000000</v>
      </c>
      <c r="AM3" s="3" t="s">
        <v>47</v>
      </c>
      <c r="AN3" s="3">
        <f>I7*I8</f>
        <v>216.8</v>
      </c>
      <c r="AO3" s="3"/>
    </row>
    <row r="4" spans="7:41" ht="13.5">
      <c r="G4" s="3" t="s">
        <v>50</v>
      </c>
      <c r="H4" s="35">
        <v>200</v>
      </c>
      <c r="I4" s="26">
        <f>H4*M25/SUM(I9:I11)*1000000</f>
        <v>191999999.99999997</v>
      </c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M4" s="3" t="s">
        <v>48</v>
      </c>
      <c r="AN4" s="3">
        <f>AN3/0.00000000000000000016</f>
        <v>1.3550000000000003E+21</v>
      </c>
      <c r="AO4" s="3"/>
    </row>
    <row r="5" spans="7:41" ht="13.5">
      <c r="G5" s="3" t="s">
        <v>51</v>
      </c>
      <c r="H5" s="35">
        <v>200</v>
      </c>
      <c r="I5" s="26">
        <f>H5*N25/SUM(I9:I11)*1000000</f>
        <v>0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M5" s="3" t="s">
        <v>52</v>
      </c>
      <c r="AN5" s="27">
        <f>AN4/AO5</f>
        <v>6775000000000.002</v>
      </c>
      <c r="AO5" s="27">
        <f>SUM(I3:I5)</f>
        <v>199999999.99999997</v>
      </c>
    </row>
    <row r="6" spans="8:34" ht="13.5">
      <c r="H6"/>
      <c r="AC6" s="2"/>
      <c r="AF6" s="2"/>
      <c r="AH6" s="2"/>
    </row>
    <row r="7" spans="7:34" ht="13.5">
      <c r="G7" s="3"/>
      <c r="H7" s="3" t="s">
        <v>45</v>
      </c>
      <c r="I7" s="3">
        <v>25</v>
      </c>
      <c r="AC7" s="2"/>
      <c r="AF7" s="2"/>
      <c r="AH7" s="2"/>
    </row>
    <row r="8" spans="7:34" ht="13.5">
      <c r="G8" s="3"/>
      <c r="H8" s="3" t="s">
        <v>46</v>
      </c>
      <c r="I8" s="3">
        <v>8.672</v>
      </c>
      <c r="AC8" s="2"/>
      <c r="AF8" s="2"/>
      <c r="AH8" s="2"/>
    </row>
    <row r="9" spans="7:40" ht="13.5">
      <c r="G9" s="37" t="s">
        <v>57</v>
      </c>
      <c r="H9" s="4" t="s">
        <v>53</v>
      </c>
      <c r="I9" s="24">
        <v>0.0008918518518518518</v>
      </c>
      <c r="X9" s="2"/>
      <c r="Y9" s="2"/>
      <c r="AC9" s="2"/>
      <c r="AF9" s="2"/>
      <c r="AH9" s="2"/>
      <c r="AM9" s="1"/>
      <c r="AN9" s="1">
        <v>0.1</v>
      </c>
    </row>
    <row r="10" spans="7:40" ht="13.5">
      <c r="G10" s="38"/>
      <c r="H10" s="4" t="s">
        <v>54</v>
      </c>
      <c r="I10" s="24">
        <v>0.02140444444444444</v>
      </c>
      <c r="W10" s="2"/>
      <c r="Y10" s="2"/>
      <c r="AM10" s="1"/>
      <c r="AN10" s="1">
        <f>1/365</f>
        <v>0.0027397260273972603</v>
      </c>
    </row>
    <row r="11" spans="7:40" ht="13.5">
      <c r="G11" s="39"/>
      <c r="H11" s="4" t="s">
        <v>55</v>
      </c>
      <c r="I11" s="24">
        <v>0</v>
      </c>
      <c r="L11" s="23"/>
      <c r="M11" s="23"/>
      <c r="N11" s="23"/>
      <c r="O11" s="23"/>
      <c r="P11" s="23"/>
      <c r="Q11" s="23"/>
      <c r="R11" s="23"/>
      <c r="S11" s="23"/>
      <c r="AM11" s="1"/>
      <c r="AN11" s="1"/>
    </row>
    <row r="12" spans="12:40" ht="13.5">
      <c r="L12" s="23"/>
      <c r="M12" s="23"/>
      <c r="N12" s="23"/>
      <c r="O12" s="23"/>
      <c r="P12" s="23"/>
      <c r="Q12" s="23"/>
      <c r="R12" s="23"/>
      <c r="S12" s="23"/>
      <c r="AM12" s="1" t="s">
        <v>15</v>
      </c>
      <c r="AN12" s="1">
        <v>0.1</v>
      </c>
    </row>
    <row r="13" spans="11:40" ht="13.5">
      <c r="K13" s="21" t="s">
        <v>43</v>
      </c>
      <c r="AM13" s="1" t="s">
        <v>16</v>
      </c>
      <c r="AN13" s="1">
        <f>AN12*365*24*3600</f>
        <v>3153600</v>
      </c>
    </row>
    <row r="14" spans="7:14" ht="13.5">
      <c r="G14" s="20"/>
      <c r="H14" s="4" t="s">
        <v>2</v>
      </c>
      <c r="I14" s="4" t="s">
        <v>3</v>
      </c>
      <c r="J14" s="4" t="s">
        <v>4</v>
      </c>
      <c r="K14" s="4" t="s">
        <v>5</v>
      </c>
      <c r="L14" s="4" t="s">
        <v>0</v>
      </c>
      <c r="M14" s="4" t="s">
        <v>6</v>
      </c>
      <c r="N14" s="4" t="s">
        <v>1</v>
      </c>
    </row>
    <row r="15" spans="6:14" ht="13.5">
      <c r="F15" s="36" t="s">
        <v>62</v>
      </c>
      <c r="G15" s="20" t="s">
        <v>7</v>
      </c>
      <c r="H15" s="4">
        <v>5.243</v>
      </c>
      <c r="I15" s="4" t="s">
        <v>44</v>
      </c>
      <c r="J15" s="4">
        <v>2.065</v>
      </c>
      <c r="K15" s="4">
        <v>30.17</v>
      </c>
      <c r="L15" s="30">
        <v>700000000</v>
      </c>
      <c r="M15" s="30">
        <v>4500000000</v>
      </c>
      <c r="N15" s="30">
        <v>24000</v>
      </c>
    </row>
    <row r="16" spans="6:52" ht="13.5">
      <c r="F16" s="41" t="s">
        <v>60</v>
      </c>
      <c r="G16" s="20" t="s">
        <v>8</v>
      </c>
      <c r="H16" s="30">
        <v>0.0668601287548259</v>
      </c>
      <c r="I16" s="30">
        <v>0.0668601366622359</v>
      </c>
      <c r="J16" s="30">
        <v>7.69774E-08</v>
      </c>
      <c r="K16" s="30">
        <v>0.06333663970414906</v>
      </c>
      <c r="L16" s="31" t="s">
        <v>9</v>
      </c>
      <c r="M16" s="31" t="s">
        <v>9</v>
      </c>
      <c r="N16" s="31" t="s">
        <v>9</v>
      </c>
      <c r="AR16"/>
      <c r="AS16" t="s">
        <v>39</v>
      </c>
      <c r="AT16" t="s">
        <v>40</v>
      </c>
      <c r="AU16" t="s">
        <v>38</v>
      </c>
      <c r="AX16"/>
      <c r="AY16" t="s">
        <v>41</v>
      </c>
      <c r="AZ16" t="s">
        <v>42</v>
      </c>
    </row>
    <row r="17" spans="6:55" ht="13.5">
      <c r="F17" s="41"/>
      <c r="G17" s="20" t="s">
        <v>11</v>
      </c>
      <c r="H17" s="30">
        <v>0.06894</v>
      </c>
      <c r="I17" s="30">
        <v>0.06894</v>
      </c>
      <c r="J17" s="30">
        <v>7.69774E-08</v>
      </c>
      <c r="K17" s="30">
        <v>0.06333663970414906</v>
      </c>
      <c r="L17" s="31" t="s">
        <v>9</v>
      </c>
      <c r="M17" s="31" t="s">
        <v>9</v>
      </c>
      <c r="N17" s="31" t="s">
        <v>9</v>
      </c>
      <c r="AR17">
        <v>4.2722055890410955</v>
      </c>
      <c r="AS17">
        <v>5.980439472999999E-06</v>
      </c>
      <c r="AT17">
        <v>5.824814654E-05</v>
      </c>
      <c r="AU17">
        <v>1.5400763358778624</v>
      </c>
      <c r="AX17">
        <v>0</v>
      </c>
      <c r="AY17" s="18">
        <f>$I$9*BB17</f>
        <v>0.0008918518518518518</v>
      </c>
      <c r="AZ17" s="18">
        <f>$I$9*BC17</f>
        <v>0</v>
      </c>
      <c r="BB17" s="19">
        <v>1</v>
      </c>
      <c r="BC17" s="19">
        <v>0</v>
      </c>
    </row>
    <row r="18" spans="6:55" ht="13.5">
      <c r="F18" s="41"/>
      <c r="G18" s="20" t="s">
        <v>12</v>
      </c>
      <c r="H18" s="30">
        <v>0.0701463989401286</v>
      </c>
      <c r="I18" s="30">
        <v>0.0701466029071286</v>
      </c>
      <c r="J18" s="30">
        <v>6.69894E-06</v>
      </c>
      <c r="K18" s="30">
        <v>0.06709258000493201</v>
      </c>
      <c r="L18" s="31" t="s">
        <v>9</v>
      </c>
      <c r="M18" s="31" t="s">
        <v>9</v>
      </c>
      <c r="N18" s="31" t="s">
        <v>9</v>
      </c>
      <c r="AR18">
        <v>4.217625808219178</v>
      </c>
      <c r="AS18">
        <v>6.402849696E-06</v>
      </c>
      <c r="AT18">
        <v>6.024903707E-05</v>
      </c>
      <c r="AU18">
        <v>1.5940959409594095</v>
      </c>
      <c r="AX18">
        <v>0.415</v>
      </c>
      <c r="AY18" s="18"/>
      <c r="AZ18" s="18">
        <f aca="true" t="shared" si="0" ref="AZ18:AZ51">$I$9*BC18</f>
        <v>5.2276239316239317E-05</v>
      </c>
      <c r="BB18" s="32"/>
      <c r="BC18" s="19">
        <v>0.05861538461538462</v>
      </c>
    </row>
    <row r="19" spans="6:55" ht="13.5">
      <c r="F19" s="40" t="s">
        <v>59</v>
      </c>
      <c r="G19" s="20" t="s">
        <v>63</v>
      </c>
      <c r="H19" s="5">
        <v>0</v>
      </c>
      <c r="I19" s="5">
        <v>0</v>
      </c>
      <c r="J19" s="5">
        <v>0</v>
      </c>
      <c r="K19" s="5">
        <v>0</v>
      </c>
      <c r="L19" s="5">
        <v>32.2961704163364</v>
      </c>
      <c r="M19" s="5">
        <v>0.1342599424817007</v>
      </c>
      <c r="N19" s="5">
        <v>75.45225361726682</v>
      </c>
      <c r="AR19">
        <v>2.9087812602739724</v>
      </c>
      <c r="AS19">
        <v>2.756782508E-06</v>
      </c>
      <c r="AT19">
        <v>3.668299305E-05</v>
      </c>
      <c r="AU19">
        <v>1.1272727272727274</v>
      </c>
      <c r="AX19">
        <v>0.7190000000000001</v>
      </c>
      <c r="AY19" s="18"/>
      <c r="AZ19" s="18">
        <f t="shared" si="0"/>
        <v>7.8640348583878E-05</v>
      </c>
      <c r="BB19" s="33"/>
      <c r="BC19" s="19">
        <v>0.0881764705882353</v>
      </c>
    </row>
    <row r="20" spans="6:55" ht="13.5">
      <c r="F20" s="40"/>
      <c r="G20" s="20" t="s">
        <v>64</v>
      </c>
      <c r="H20" s="5">
        <v>0</v>
      </c>
      <c r="I20" s="5">
        <v>8.747781405802028</v>
      </c>
      <c r="J20" s="5">
        <v>9.298972605147952</v>
      </c>
      <c r="K20" s="5">
        <v>0</v>
      </c>
      <c r="L20" s="5">
        <v>9.108662420357426</v>
      </c>
      <c r="M20" s="5">
        <v>0.9206529918182845</v>
      </c>
      <c r="N20" s="5">
        <v>43.872588815736606</v>
      </c>
      <c r="AX20">
        <v>0.753</v>
      </c>
      <c r="AY20" s="18"/>
      <c r="AZ20" s="18">
        <f t="shared" si="0"/>
        <v>7.861411764705882E-05</v>
      </c>
      <c r="BB20" s="33"/>
      <c r="BC20" s="19">
        <v>0.08814705882352941</v>
      </c>
    </row>
    <row r="21" spans="6:55" ht="13.5">
      <c r="F21" s="36" t="s">
        <v>61</v>
      </c>
      <c r="G21" s="20" t="s">
        <v>14</v>
      </c>
      <c r="H21" s="30">
        <f>LN(2)/(H15*24*36600)</f>
        <v>1.505058137539152E-07</v>
      </c>
      <c r="I21" s="30">
        <v>0</v>
      </c>
      <c r="J21" s="30">
        <f>LN(2)/(J15*365*24*3600)</f>
        <v>1.0643851287984879E-08</v>
      </c>
      <c r="K21" s="30">
        <f>LN(2)/(K15*365*24*3600)</f>
        <v>7.285234640268073E-10</v>
      </c>
      <c r="L21" s="30">
        <v>3.13993612995554E-17</v>
      </c>
      <c r="M21" s="30">
        <v>3.13993612995554E-17</v>
      </c>
      <c r="N21" s="30">
        <v>9.158147045703657E-13</v>
      </c>
      <c r="AX21">
        <v>0.779</v>
      </c>
      <c r="AY21" s="18">
        <f aca="true" t="shared" si="1" ref="AY21:AY51">$I$9*BB21</f>
        <v>0.000668634074074074</v>
      </c>
      <c r="AZ21" s="18">
        <f t="shared" si="0"/>
        <v>0.00012788306172839507</v>
      </c>
      <c r="BB21" s="19">
        <v>0.7497142857142857</v>
      </c>
      <c r="BC21" s="19">
        <v>0.1433904761904762</v>
      </c>
    </row>
    <row r="22" spans="50:55" ht="13.5">
      <c r="AX22">
        <v>1.43</v>
      </c>
      <c r="AY22" s="18">
        <f t="shared" si="1"/>
        <v>0.0005876930289588517</v>
      </c>
      <c r="AZ22" s="18">
        <f t="shared" si="0"/>
        <v>9.133448735980383E-05</v>
      </c>
      <c r="BB22" s="19">
        <v>0.6589581304771178</v>
      </c>
      <c r="BC22" s="19">
        <v>0.10240993184031161</v>
      </c>
    </row>
    <row r="23" spans="8:55" ht="13.5">
      <c r="H23" s="1">
        <v>0</v>
      </c>
      <c r="I23" s="1">
        <v>1</v>
      </c>
      <c r="J23" s="1">
        <v>2</v>
      </c>
      <c r="K23" s="34">
        <v>3</v>
      </c>
      <c r="L23" s="22">
        <v>4</v>
      </c>
      <c r="M23" s="22">
        <v>5</v>
      </c>
      <c r="N23" s="22">
        <v>6</v>
      </c>
      <c r="AM23" s="1"/>
      <c r="AN23" s="1"/>
      <c r="AX23">
        <v>1.6440000000000001</v>
      </c>
      <c r="AY23" s="18">
        <f t="shared" si="1"/>
        <v>0.00048448790123456785</v>
      </c>
      <c r="AZ23" s="18">
        <f t="shared" si="0"/>
        <v>0.00018462182716049382</v>
      </c>
      <c r="BB23" s="19">
        <v>0.5432380952380952</v>
      </c>
      <c r="BC23" s="19">
        <v>0.2070095238095238</v>
      </c>
    </row>
    <row r="24" spans="7:55" ht="14.25" thickBot="1">
      <c r="G24" s="21" t="s">
        <v>65</v>
      </c>
      <c r="H24" s="23" t="s">
        <v>2</v>
      </c>
      <c r="I24" s="23" t="s">
        <v>3</v>
      </c>
      <c r="J24" s="23" t="s">
        <v>4</v>
      </c>
      <c r="K24" s="23" t="s">
        <v>5</v>
      </c>
      <c r="L24" s="23" t="s">
        <v>10</v>
      </c>
      <c r="M24" s="23" t="s">
        <v>6</v>
      </c>
      <c r="N24" s="23" t="s">
        <v>13</v>
      </c>
      <c r="O24" s="23" t="s">
        <v>17</v>
      </c>
      <c r="Q24" s="22" t="s">
        <v>18</v>
      </c>
      <c r="R24" s="22" t="s">
        <v>19</v>
      </c>
      <c r="S24" s="22" t="s">
        <v>20</v>
      </c>
      <c r="U24" s="1" t="s">
        <v>21</v>
      </c>
      <c r="V24" s="1" t="s">
        <v>22</v>
      </c>
      <c r="W24" s="1" t="s">
        <v>23</v>
      </c>
      <c r="X24" s="1" t="s">
        <v>24</v>
      </c>
      <c r="Y24" s="1" t="s">
        <v>25</v>
      </c>
      <c r="Z24" s="1" t="s">
        <v>26</v>
      </c>
      <c r="AA24" s="1" t="s">
        <v>27</v>
      </c>
      <c r="AB24" s="1" t="s">
        <v>28</v>
      </c>
      <c r="AC24" s="1" t="s">
        <v>29</v>
      </c>
      <c r="AD24" s="1" t="s">
        <v>30</v>
      </c>
      <c r="AE24" s="1" t="s">
        <v>31</v>
      </c>
      <c r="AF24" s="1" t="s">
        <v>32</v>
      </c>
      <c r="AG24" s="1" t="s">
        <v>33</v>
      </c>
      <c r="AH24" s="1" t="s">
        <v>34</v>
      </c>
      <c r="AI24" s="1" t="s">
        <v>35</v>
      </c>
      <c r="AJ24" s="1" t="s">
        <v>36</v>
      </c>
      <c r="AK24" s="1" t="s">
        <v>37</v>
      </c>
      <c r="AM24" s="1"/>
      <c r="AN24" s="1"/>
      <c r="AX24">
        <v>1.655</v>
      </c>
      <c r="AY24" s="18">
        <f t="shared" si="1"/>
        <v>0.00050599477124183</v>
      </c>
      <c r="AZ24" s="18">
        <f t="shared" si="0"/>
        <v>0.00012352148148148145</v>
      </c>
      <c r="BB24" s="19">
        <v>0.5673529411764706</v>
      </c>
      <c r="BC24" s="19">
        <v>0.13849999999999998</v>
      </c>
    </row>
    <row r="25" spans="7:55" ht="14.25" thickBot="1">
      <c r="G25" s="21">
        <v>0</v>
      </c>
      <c r="H25" s="23">
        <v>0</v>
      </c>
      <c r="I25" s="23">
        <v>0</v>
      </c>
      <c r="J25" s="23">
        <v>0</v>
      </c>
      <c r="K25" s="23">
        <v>0</v>
      </c>
      <c r="L25" s="23">
        <f>I9</f>
        <v>0.0008918518518518518</v>
      </c>
      <c r="M25" s="23">
        <f>I10</f>
        <v>0.02140444444444444</v>
      </c>
      <c r="N25" s="23">
        <f>I11</f>
        <v>0</v>
      </c>
      <c r="O25" s="23">
        <v>0</v>
      </c>
      <c r="Q25" s="23">
        <f aca="true" t="shared" si="2" ref="Q25:Q56">R25*1E-24</f>
        <v>2.1387650410998448E-10</v>
      </c>
      <c r="R25" s="23">
        <f aca="true" t="shared" si="3" ref="R25:R56">AN$5/(L25*L$19+M25*M$19+N25*N$19)</f>
        <v>213876504109984.5</v>
      </c>
      <c r="S25" s="23">
        <f>(L25*L$19+M25*M$19+N25*N$19)*Q25*1E+24</f>
        <v>6775000000000.001</v>
      </c>
      <c r="U25" s="8">
        <f aca="true" t="shared" si="4" ref="U25:U56">1-Q25*I$20*$AN$13</f>
        <v>0.9940997881450967</v>
      </c>
      <c r="V25" s="9">
        <f aca="true" t="shared" si="5" ref="V25:V56">I$16*L$19*Q25*$AN$13</f>
        <v>0.0014564244855132101</v>
      </c>
      <c r="W25" s="10">
        <f aca="true" t="shared" si="6" ref="W25:W56">I$17*M$19*Q25*$AN$13</f>
        <v>6.242914967227573E-06</v>
      </c>
      <c r="X25" s="11">
        <f aca="true" t="shared" si="7" ref="X25:X56">I$18*N$19*Q25*$AN$13</f>
        <v>0.0035698382881577274</v>
      </c>
      <c r="Y25" s="12">
        <f aca="true" t="shared" si="8" ref="Y25:Y56">I$20*Q25*$AN$13</f>
        <v>0.005900211854903328</v>
      </c>
      <c r="Z25" s="13">
        <f aca="true" t="shared" si="9" ref="Z25:Z56">1-(Q25*J$20+J$21)*$AN$13</f>
        <v>0.9601615707632003</v>
      </c>
      <c r="AA25" s="12">
        <f aca="true" t="shared" si="10" ref="AA25:AA56">J$17*L$19*Q25*$AN$13</f>
        <v>1.6768103654575357E-09</v>
      </c>
      <c r="AB25" s="14">
        <f aca="true" t="shared" si="11" ref="AB25:AB56">J$17*M$19*Q25*$AN$13</f>
        <v>6.970747934410556E-12</v>
      </c>
      <c r="AC25" s="13">
        <f aca="true" t="shared" si="12" ref="AC25:AC56">J$18*N$19*Q25*$AN$13</f>
        <v>3.409164736563611E-07</v>
      </c>
      <c r="AD25" s="15">
        <f aca="true" t="shared" si="13" ref="AD25:AD56">1-K$21*$AN$13</f>
        <v>0.9977025284038451</v>
      </c>
      <c r="AE25" s="10">
        <f aca="true" t="shared" si="14" ref="AE25:AE56">K$16*L$19*Q25*$AN$13</f>
        <v>0.0013796716175028835</v>
      </c>
      <c r="AF25" s="10">
        <f aca="true" t="shared" si="15" ref="AF25:AF56">K$17*M$19*Q25*$AN$13</f>
        <v>5.735498346140591E-06</v>
      </c>
      <c r="AG25" s="11">
        <f aca="true" t="shared" si="16" ref="AG25:AG56">K$18*N$19*Q25*$AN$13</f>
        <v>0.0034144156812553478</v>
      </c>
      <c r="AH25" s="16">
        <f aca="true" t="shared" si="17" ref="AH25:AH56">1-(Q25*(L$19+L$20)+L$21)*$AN$13</f>
        <v>0.972073229189571</v>
      </c>
      <c r="AI25" s="8">
        <f aca="true" t="shared" si="18" ref="AI25:AI56">1-(Q25*(M$19+M$20)+M$21)*$AN$13</f>
        <v>0.9992884812298883</v>
      </c>
      <c r="AJ25" s="12">
        <f aca="true" t="shared" si="19" ref="AJ25:AJ56">(Q25*M$20)*$AN$13</f>
        <v>0.0006209628984299511</v>
      </c>
      <c r="AK25" s="13">
        <f aca="true" t="shared" si="20" ref="AK25:AK56">1-(Q25*(N$19+N$20)+N$21)*$AN$13</f>
        <v>0.9195147795961034</v>
      </c>
      <c r="AM25" s="1"/>
      <c r="AN25" s="1">
        <f>0</f>
        <v>0</v>
      </c>
      <c r="AX25">
        <v>1.7690000000000001</v>
      </c>
      <c r="AY25" s="18">
        <f t="shared" si="1"/>
        <v>0.0005096296296296295</v>
      </c>
      <c r="AZ25" s="18">
        <f t="shared" si="0"/>
        <v>8.206409776780147E-05</v>
      </c>
      <c r="BB25" s="19">
        <v>0.5714285714285714</v>
      </c>
      <c r="BC25" s="19">
        <v>0.09201539201539202</v>
      </c>
    </row>
    <row r="26" spans="7:55" ht="14.25" thickBot="1">
      <c r="G26" s="21">
        <f aca="true" t="shared" si="21" ref="G26:G57">G25+AN$12</f>
        <v>0.1</v>
      </c>
      <c r="H26" s="23">
        <f aca="true" t="shared" si="22" ref="H26:H57">(H$16*L$19+H$16*M$19+H$16*N$19)*Q25/H$21</f>
        <v>0.010250115325523229</v>
      </c>
      <c r="I26" s="23">
        <f aca="true" t="shared" si="23" ref="I26:I57">U25*I25+V25*L25+W25*M25+X25*N25</f>
        <v>1.4325410010747503E-06</v>
      </c>
      <c r="J26" s="23">
        <f aca="true" t="shared" si="24" ref="J26:J57">Y25*I25+Z25*J25+L25*AA25+M25*AB25+N25*AC25</f>
        <v>1.6446714165360003E-12</v>
      </c>
      <c r="K26" s="29">
        <f aca="true" t="shared" si="25" ref="K26:K57">AD25*K25+AE25*L25+AF25*M25+AG25*N25</f>
        <v>1.3532278427285557E-06</v>
      </c>
      <c r="L26" s="23">
        <f aca="true" t="shared" si="26" ref="L26:L57">L25*AH25</f>
        <v>0.0008669453095883284</v>
      </c>
      <c r="M26" s="23">
        <f aca="true" t="shared" si="27" ref="M26:M57">M25*AI25</f>
        <v>0.021389214780458406</v>
      </c>
      <c r="N26" s="23">
        <f aca="true" t="shared" si="28" ref="N26:N57">AJ25*M25+AK25*N25</f>
        <v>1.3291365861505083E-05</v>
      </c>
      <c r="O26" s="23">
        <v>0</v>
      </c>
      <c r="Q26" s="23">
        <f t="shared" si="2"/>
        <v>2.1255841076076299E-10</v>
      </c>
      <c r="R26" s="23">
        <f t="shared" si="3"/>
        <v>212558410760763</v>
      </c>
      <c r="S26" s="23">
        <f aca="true" t="shared" si="29" ref="S26:S57">(L26*L$19+M26*M$19+N26*N$19)*R26</f>
        <v>6775000000000.002</v>
      </c>
      <c r="U26" s="8">
        <f t="shared" si="4"/>
        <v>0.9941361503908577</v>
      </c>
      <c r="V26" s="9">
        <f t="shared" si="5"/>
        <v>0.001447448728984989</v>
      </c>
      <c r="W26" s="10">
        <f t="shared" si="6"/>
        <v>6.2044406863228015E-06</v>
      </c>
      <c r="X26" s="11">
        <f t="shared" si="7"/>
        <v>0.003547837834554852</v>
      </c>
      <c r="Y26" s="12">
        <f t="shared" si="8"/>
        <v>0.005863849609142351</v>
      </c>
      <c r="Z26" s="13">
        <f t="shared" si="9"/>
        <v>0.9602002241670187</v>
      </c>
      <c r="AA26" s="12">
        <f t="shared" si="10"/>
        <v>1.6664763991351824E-09</v>
      </c>
      <c r="AB26" s="14">
        <f t="shared" si="11"/>
        <v>6.927788112668187E-12</v>
      </c>
      <c r="AC26" s="13">
        <f t="shared" si="12"/>
        <v>3.3881544933657227E-07</v>
      </c>
      <c r="AD26" s="15">
        <f t="shared" si="13"/>
        <v>0.9977025284038451</v>
      </c>
      <c r="AE26" s="10">
        <f t="shared" si="14"/>
        <v>0.0013711688790150455</v>
      </c>
      <c r="AF26" s="10">
        <f t="shared" si="15"/>
        <v>5.700151208520316E-06</v>
      </c>
      <c r="AG26" s="11">
        <f t="shared" si="16"/>
        <v>0.0033933730771616047</v>
      </c>
      <c r="AH26" s="16">
        <f t="shared" si="17"/>
        <v>0.9722453382807174</v>
      </c>
      <c r="AI26" s="8">
        <f t="shared" si="18"/>
        <v>0.9992928662278203</v>
      </c>
      <c r="AJ26" s="12">
        <f t="shared" si="19"/>
        <v>0.0006171359840620553</v>
      </c>
      <c r="AK26" s="13">
        <f t="shared" si="20"/>
        <v>0.9200107818445205</v>
      </c>
      <c r="AM26" s="1"/>
      <c r="AN26" s="17">
        <f aca="true" t="shared" si="30" ref="AN26:AN57">AN25+AN$13</f>
        <v>3153600</v>
      </c>
      <c r="AX26">
        <v>2.183</v>
      </c>
      <c r="AY26" s="18">
        <f t="shared" si="1"/>
        <v>0.0004183834422657952</v>
      </c>
      <c r="AZ26" s="18">
        <f t="shared" si="0"/>
        <v>0.00014225037037037037</v>
      </c>
      <c r="BB26" s="19">
        <v>0.46911764705882353</v>
      </c>
      <c r="BC26" s="19">
        <v>0.1595</v>
      </c>
    </row>
    <row r="27" spans="7:55" ht="14.25" thickBot="1">
      <c r="G27" s="21">
        <f t="shared" si="21"/>
        <v>0.2</v>
      </c>
      <c r="H27" s="23">
        <f t="shared" si="22"/>
        <v>0.01018694518490611</v>
      </c>
      <c r="I27" s="23">
        <f t="shared" si="23"/>
        <v>2.858863407657373E-06</v>
      </c>
      <c r="J27" s="23">
        <f t="shared" si="24"/>
        <v>8.407880447037733E-09</v>
      </c>
      <c r="K27" s="29">
        <f t="shared" si="25"/>
        <v>2.7058715900656072E-06</v>
      </c>
      <c r="L27" s="23">
        <f t="shared" si="26"/>
        <v>0.0008428835357915856</v>
      </c>
      <c r="M27" s="23">
        <f t="shared" si="27"/>
        <v>0.021374089744326738</v>
      </c>
      <c r="N27" s="23">
        <f t="shared" si="28"/>
        <v>2.5428254009877715E-05</v>
      </c>
      <c r="O27" s="23">
        <f aca="true" t="shared" si="31" ref="O27:O58">J27/K27*15</f>
        <v>0.04660908786972707</v>
      </c>
      <c r="Q27" s="23">
        <f t="shared" si="2"/>
        <v>2.1165119726541783E-10</v>
      </c>
      <c r="R27" s="23">
        <f t="shared" si="3"/>
        <v>211651197265417.84</v>
      </c>
      <c r="S27" s="23">
        <f t="shared" si="29"/>
        <v>6775000000000.002</v>
      </c>
      <c r="U27" s="8">
        <f t="shared" si="4"/>
        <v>0.9941611776926758</v>
      </c>
      <c r="V27" s="9">
        <f t="shared" si="5"/>
        <v>0.0014412709211247612</v>
      </c>
      <c r="W27" s="10">
        <f t="shared" si="6"/>
        <v>6.177959719036893E-06</v>
      </c>
      <c r="X27" s="11">
        <f t="shared" si="7"/>
        <v>0.003532695425692815</v>
      </c>
      <c r="Y27" s="12">
        <f t="shared" si="8"/>
        <v>0.005838822307324237</v>
      </c>
      <c r="Z27" s="13">
        <f t="shared" si="9"/>
        <v>0.9602268284205078</v>
      </c>
      <c r="AA27" s="12">
        <f t="shared" si="10"/>
        <v>1.6593637665484096E-09</v>
      </c>
      <c r="AB27" s="14">
        <f t="shared" si="11"/>
        <v>6.898219850249354E-12</v>
      </c>
      <c r="AC27" s="13">
        <f t="shared" si="12"/>
        <v>3.373693623670214E-07</v>
      </c>
      <c r="AD27" s="15">
        <f t="shared" si="13"/>
        <v>0.9977025284038451</v>
      </c>
      <c r="AE27" s="10">
        <f t="shared" si="14"/>
        <v>0.001365316638649738</v>
      </c>
      <c r="AF27" s="10">
        <f t="shared" si="15"/>
        <v>5.675822582410583E-06</v>
      </c>
      <c r="AG27" s="11">
        <f t="shared" si="16"/>
        <v>0.0033788899342018716</v>
      </c>
      <c r="AH27" s="16">
        <f t="shared" si="17"/>
        <v>0.9723637970304349</v>
      </c>
      <c r="AI27" s="8">
        <f t="shared" si="18"/>
        <v>0.9992958843215716</v>
      </c>
      <c r="AJ27" s="12">
        <f t="shared" si="19"/>
        <v>0.0006145020064593794</v>
      </c>
      <c r="AK27" s="13">
        <f t="shared" si="20"/>
        <v>0.9203521688439702</v>
      </c>
      <c r="AM27" s="1"/>
      <c r="AN27" s="17">
        <f t="shared" si="30"/>
        <v>6307200</v>
      </c>
      <c r="AX27">
        <v>2.263</v>
      </c>
      <c r="AY27" s="18">
        <f t="shared" si="1"/>
        <v>0.00037143006535947707</v>
      </c>
      <c r="AZ27" s="18">
        <f t="shared" si="0"/>
        <v>0.00010201211328976033</v>
      </c>
      <c r="BB27" s="19">
        <v>0.4164705882352941</v>
      </c>
      <c r="BC27" s="19">
        <v>0.11438235294117646</v>
      </c>
    </row>
    <row r="28" spans="7:55" ht="14.25" thickBot="1">
      <c r="G28" s="21">
        <f t="shared" si="21"/>
        <v>0.30000000000000004</v>
      </c>
      <c r="H28" s="23">
        <f t="shared" si="22"/>
        <v>0.010143466622401755</v>
      </c>
      <c r="I28" s="23">
        <f t="shared" si="23"/>
        <v>4.2788730843459655E-06</v>
      </c>
      <c r="J28" s="23">
        <f t="shared" si="24"/>
        <v>2.4775992621030985E-08</v>
      </c>
      <c r="K28" s="29">
        <f t="shared" si="25"/>
        <v>4.057692655572387E-06</v>
      </c>
      <c r="L28" s="23">
        <f t="shared" si="26"/>
        <v>0.0008195894353167446</v>
      </c>
      <c r="M28" s="23">
        <f t="shared" si="27"/>
        <v>0.02135903991262562</v>
      </c>
      <c r="N28" s="23">
        <f t="shared" si="28"/>
        <v>3.653736976203796E-05</v>
      </c>
      <c r="O28" s="23">
        <f t="shared" si="31"/>
        <v>0.0915889696093901</v>
      </c>
      <c r="Q28" s="23">
        <f t="shared" si="2"/>
        <v>2.110980528910648E-10</v>
      </c>
      <c r="R28" s="23">
        <f t="shared" si="3"/>
        <v>211098052891064.8</v>
      </c>
      <c r="S28" s="23">
        <f t="shared" si="29"/>
        <v>6775000000000.002</v>
      </c>
      <c r="U28" s="8">
        <f t="shared" si="4"/>
        <v>0.9941764372884346</v>
      </c>
      <c r="V28" s="9">
        <f t="shared" si="5"/>
        <v>0.0014375042006325588</v>
      </c>
      <c r="W28" s="10">
        <f t="shared" si="6"/>
        <v>6.161813797314185E-06</v>
      </c>
      <c r="X28" s="11">
        <f t="shared" si="7"/>
        <v>0.0035234628268402124</v>
      </c>
      <c r="Y28" s="12">
        <f t="shared" si="8"/>
        <v>0.005823562711565403</v>
      </c>
      <c r="Z28" s="13">
        <f t="shared" si="9"/>
        <v>0.9602430495120445</v>
      </c>
      <c r="AA28" s="12">
        <f t="shared" si="10"/>
        <v>1.655027066617908E-09</v>
      </c>
      <c r="AB28" s="14">
        <f t="shared" si="11"/>
        <v>6.8801915491931084E-12</v>
      </c>
      <c r="AC28" s="13">
        <f t="shared" si="12"/>
        <v>3.364876571497418E-07</v>
      </c>
      <c r="AD28" s="15">
        <f t="shared" si="13"/>
        <v>0.9977025284038451</v>
      </c>
      <c r="AE28" s="10">
        <f t="shared" si="14"/>
        <v>0.0013617484225109339</v>
      </c>
      <c r="AF28" s="10">
        <f t="shared" si="15"/>
        <v>5.660988981789136E-06</v>
      </c>
      <c r="AG28" s="11">
        <f t="shared" si="16"/>
        <v>0.003370059301619538</v>
      </c>
      <c r="AH28" s="16">
        <f t="shared" si="17"/>
        <v>0.9724360234593132</v>
      </c>
      <c r="AI28" s="8">
        <f t="shared" si="18"/>
        <v>0.9992977245075789</v>
      </c>
      <c r="AJ28" s="12">
        <f t="shared" si="19"/>
        <v>0.000612896022971956</v>
      </c>
      <c r="AK28" s="13">
        <f t="shared" si="20"/>
        <v>0.9205603186336193</v>
      </c>
      <c r="AM28" s="1"/>
      <c r="AN28" s="17">
        <f t="shared" si="30"/>
        <v>9460800</v>
      </c>
      <c r="AX28">
        <v>2.419</v>
      </c>
      <c r="AY28" s="18">
        <f t="shared" si="1"/>
        <v>0.0003417916049382716</v>
      </c>
      <c r="AZ28" s="18">
        <f t="shared" si="0"/>
        <v>0.00018666034567901233</v>
      </c>
      <c r="BB28" s="19">
        <v>0.38323809523809527</v>
      </c>
      <c r="BC28" s="19">
        <v>0.2092952380952381</v>
      </c>
    </row>
    <row r="29" spans="7:55" ht="14.25" thickBot="1">
      <c r="G29" s="21">
        <f t="shared" si="21"/>
        <v>0.4</v>
      </c>
      <c r="H29" s="23">
        <f t="shared" si="22"/>
        <v>0.010116956961359853</v>
      </c>
      <c r="I29" s="23">
        <f t="shared" si="23"/>
        <v>5.692466545644392E-06</v>
      </c>
      <c r="J29" s="23">
        <f t="shared" si="24"/>
        <v>4.872305822155923E-08</v>
      </c>
      <c r="K29" s="29">
        <f t="shared" si="25"/>
        <v>5.408491235029724E-06</v>
      </c>
      <c r="L29" s="23">
        <f t="shared" si="26"/>
        <v>0.0007969982913486792</v>
      </c>
      <c r="M29" s="23">
        <f t="shared" si="27"/>
        <v>0.02134403998235334</v>
      </c>
      <c r="N29" s="23">
        <f t="shared" si="28"/>
        <v>4.672572336712355E-05</v>
      </c>
      <c r="O29" s="23">
        <f t="shared" si="31"/>
        <v>0.13512934413017902</v>
      </c>
      <c r="Q29" s="23">
        <f t="shared" si="2"/>
        <v>2.1085422560628483E-10</v>
      </c>
      <c r="R29" s="23">
        <f t="shared" si="3"/>
        <v>210854225606284.84</v>
      </c>
      <c r="S29" s="23">
        <f t="shared" si="29"/>
        <v>6775000000000.002</v>
      </c>
      <c r="U29" s="8">
        <f t="shared" si="4"/>
        <v>0.9941831637525789</v>
      </c>
      <c r="V29" s="9">
        <f t="shared" si="5"/>
        <v>0.0014358438217645412</v>
      </c>
      <c r="W29" s="10">
        <f t="shared" si="6"/>
        <v>6.154696638690774E-06</v>
      </c>
      <c r="X29" s="11">
        <f t="shared" si="7"/>
        <v>0.0035193930764927995</v>
      </c>
      <c r="Y29" s="12">
        <f t="shared" si="8"/>
        <v>0.005816836247421086</v>
      </c>
      <c r="Z29" s="13">
        <f t="shared" si="9"/>
        <v>0.960250199805691</v>
      </c>
      <c r="AA29" s="12">
        <f t="shared" si="10"/>
        <v>1.6531154395310441E-09</v>
      </c>
      <c r="AB29" s="14">
        <f t="shared" si="11"/>
        <v>6.872244633524153E-12</v>
      </c>
      <c r="AC29" s="13">
        <f t="shared" si="12"/>
        <v>3.360989995061437E-07</v>
      </c>
      <c r="AD29" s="15">
        <f t="shared" si="13"/>
        <v>0.9977025284038451</v>
      </c>
      <c r="AE29" s="10">
        <f t="shared" si="14"/>
        <v>0.0013601755448085253</v>
      </c>
      <c r="AF29" s="10">
        <f t="shared" si="15"/>
        <v>5.654450297259861E-06</v>
      </c>
      <c r="AG29" s="11">
        <f t="shared" si="16"/>
        <v>0.003366166738908477</v>
      </c>
      <c r="AH29" s="16">
        <f t="shared" si="17"/>
        <v>0.972467861031671</v>
      </c>
      <c r="AI29" s="8">
        <f t="shared" si="18"/>
        <v>0.9992985356657114</v>
      </c>
      <c r="AJ29" s="12">
        <f t="shared" si="19"/>
        <v>0.000612188101837265</v>
      </c>
      <c r="AK29" s="13">
        <f t="shared" si="20"/>
        <v>0.9206520715292301</v>
      </c>
      <c r="AM29" s="1"/>
      <c r="AN29" s="17">
        <f t="shared" si="30"/>
        <v>12614400</v>
      </c>
      <c r="AX29">
        <v>2.435</v>
      </c>
      <c r="AY29" s="18">
        <f t="shared" si="1"/>
        <v>0.00042465000540949907</v>
      </c>
      <c r="AZ29" s="18">
        <f t="shared" si="0"/>
        <v>0.00012218457210862272</v>
      </c>
      <c r="BB29" s="19">
        <v>0.4761441090555015</v>
      </c>
      <c r="BC29" s="19">
        <v>0.13700097370983447</v>
      </c>
    </row>
    <row r="30" spans="7:55" ht="14.25" thickBot="1">
      <c r="G30" s="21">
        <f t="shared" si="21"/>
        <v>0.5</v>
      </c>
      <c r="H30" s="23">
        <f t="shared" si="22"/>
        <v>0.010105271443126309</v>
      </c>
      <c r="I30" s="23">
        <f t="shared" si="23"/>
        <v>7.099531750942197E-06</v>
      </c>
      <c r="J30" s="23">
        <f t="shared" si="24"/>
        <v>7.99156408128526E-08</v>
      </c>
      <c r="K30" s="29">
        <f t="shared" si="25"/>
        <v>6.7580983542586384E-06</v>
      </c>
      <c r="L30" s="23">
        <f t="shared" si="26"/>
        <v>0.0007750552236337466</v>
      </c>
      <c r="M30" s="23">
        <f t="shared" si="27"/>
        <v>0.02132906789955609</v>
      </c>
      <c r="N30" s="23">
        <f t="shared" si="28"/>
        <v>5.608470133397963E-05</v>
      </c>
      <c r="O30" s="23">
        <f t="shared" si="31"/>
        <v>0.17737750316069348</v>
      </c>
      <c r="Q30" s="23">
        <f t="shared" si="2"/>
        <v>2.1088396501371042E-10</v>
      </c>
      <c r="R30" s="23">
        <f t="shared" si="3"/>
        <v>210883965013710.44</v>
      </c>
      <c r="S30" s="23">
        <f t="shared" si="29"/>
        <v>6775000000000.002</v>
      </c>
      <c r="U30" s="8">
        <f t="shared" si="4"/>
        <v>0.994182343331444</v>
      </c>
      <c r="V30" s="9">
        <f t="shared" si="5"/>
        <v>0.001436046336768887</v>
      </c>
      <c r="W30" s="10">
        <f t="shared" si="6"/>
        <v>6.1555647125005E-06</v>
      </c>
      <c r="X30" s="11">
        <f t="shared" si="7"/>
        <v>0.0035198894604959734</v>
      </c>
      <c r="Y30" s="12">
        <f t="shared" si="8"/>
        <v>0.0058176566685560795</v>
      </c>
      <c r="Z30" s="13">
        <f t="shared" si="9"/>
        <v>0.9602493276904307</v>
      </c>
      <c r="AA30" s="12">
        <f t="shared" si="10"/>
        <v>1.6533485990678585E-09</v>
      </c>
      <c r="AB30" s="14">
        <f t="shared" si="11"/>
        <v>6.873213912097998E-12</v>
      </c>
      <c r="AC30" s="13">
        <f t="shared" si="12"/>
        <v>3.3614640374977655E-07</v>
      </c>
      <c r="AD30" s="15">
        <f t="shared" si="13"/>
        <v>0.9977025284038451</v>
      </c>
      <c r="AE30" s="10">
        <f t="shared" si="14"/>
        <v>0.001360367387369807</v>
      </c>
      <c r="AF30" s="10">
        <f t="shared" si="15"/>
        <v>5.655247815074239E-06</v>
      </c>
      <c r="AG30" s="11">
        <f t="shared" si="16"/>
        <v>0.0033666415114857063</v>
      </c>
      <c r="AH30" s="16">
        <f t="shared" si="17"/>
        <v>0.972463977829934</v>
      </c>
      <c r="AI30" s="8">
        <f t="shared" si="18"/>
        <v>0.9992984367294409</v>
      </c>
      <c r="AJ30" s="12">
        <f t="shared" si="19"/>
        <v>0.00061227444637852</v>
      </c>
      <c r="AK30" s="13">
        <f t="shared" si="20"/>
        <v>0.9206408805062586</v>
      </c>
      <c r="AM30" s="1"/>
      <c r="AN30" s="17">
        <f t="shared" si="30"/>
        <v>15768000</v>
      </c>
      <c r="AX30">
        <v>2.6510000000000002</v>
      </c>
      <c r="AY30" s="18">
        <f t="shared" si="1"/>
        <v>0.00040339145299145296</v>
      </c>
      <c r="AZ30" s="18">
        <f t="shared" si="0"/>
        <v>7.676786324786324E-05</v>
      </c>
      <c r="BB30" s="19">
        <v>0.4523076923076923</v>
      </c>
      <c r="BC30" s="19">
        <v>0.08607692307692308</v>
      </c>
    </row>
    <row r="31" spans="7:55" ht="14.25" thickBot="1">
      <c r="G31" s="21">
        <f t="shared" si="21"/>
        <v>0.6</v>
      </c>
      <c r="H31" s="23">
        <f t="shared" si="22"/>
        <v>0.010106696715888708</v>
      </c>
      <c r="I31" s="23">
        <f t="shared" si="23"/>
        <v>8.499948734234108E-06</v>
      </c>
      <c r="J31" s="23">
        <f t="shared" si="24"/>
        <v>1.1806185930335935E-07</v>
      </c>
      <c r="K31" s="29">
        <f t="shared" si="25"/>
        <v>8.106369913194458E-06</v>
      </c>
      <c r="L31" s="23">
        <f t="shared" si="26"/>
        <v>0.0007537132858127422</v>
      </c>
      <c r="M31" s="23">
        <f t="shared" si="27"/>
        <v>0.021314104208922498</v>
      </c>
      <c r="N31" s="23">
        <f t="shared" si="28"/>
        <v>6.46931120590161E-05</v>
      </c>
      <c r="O31" s="23">
        <f t="shared" si="31"/>
        <v>0.21846127286492467</v>
      </c>
      <c r="Q31" s="23">
        <f t="shared" si="2"/>
        <v>2.1115836060671034E-10</v>
      </c>
      <c r="R31" s="23">
        <f t="shared" si="3"/>
        <v>211158360606710.34</v>
      </c>
      <c r="S31" s="23">
        <f t="shared" si="29"/>
        <v>6775000000000.002</v>
      </c>
      <c r="U31" s="8">
        <f t="shared" si="4"/>
        <v>0.9941747735792755</v>
      </c>
      <c r="V31" s="9">
        <f t="shared" si="5"/>
        <v>0.0014379148751668986</v>
      </c>
      <c r="W31" s="10">
        <f t="shared" si="6"/>
        <v>6.163574140004512E-06</v>
      </c>
      <c r="X31" s="11">
        <f t="shared" si="7"/>
        <v>0.003524469430128772</v>
      </c>
      <c r="Y31" s="12">
        <f t="shared" si="8"/>
        <v>0.0058252264207244555</v>
      </c>
      <c r="Z31" s="13">
        <f t="shared" si="9"/>
        <v>0.9602412809738089</v>
      </c>
      <c r="AA31" s="12">
        <f t="shared" si="10"/>
        <v>1.6554998843457472E-09</v>
      </c>
      <c r="AB31" s="14">
        <f t="shared" si="11"/>
        <v>6.882157122204573E-12</v>
      </c>
      <c r="AC31" s="13">
        <f t="shared" si="12"/>
        <v>3.365837868945107E-07</v>
      </c>
      <c r="AD31" s="15">
        <f t="shared" si="13"/>
        <v>0.9977025284038451</v>
      </c>
      <c r="AE31" s="10">
        <f t="shared" si="14"/>
        <v>0.0013621374546953658</v>
      </c>
      <c r="AF31" s="10">
        <f t="shared" si="15"/>
        <v>5.662606245942503E-06</v>
      </c>
      <c r="AG31" s="11">
        <f t="shared" si="16"/>
        <v>0.0033710220796996163</v>
      </c>
      <c r="AH31" s="16">
        <f t="shared" si="17"/>
        <v>0.9724281488227141</v>
      </c>
      <c r="AI31" s="8">
        <f t="shared" si="18"/>
        <v>0.999297523877473</v>
      </c>
      <c r="AJ31" s="12">
        <f t="shared" si="19"/>
        <v>0.0006130711186612221</v>
      </c>
      <c r="AK31" s="13">
        <f t="shared" si="20"/>
        <v>0.9205376246699675</v>
      </c>
      <c r="AM31" s="1"/>
      <c r="AN31" s="17">
        <f t="shared" si="30"/>
        <v>18921600</v>
      </c>
      <c r="AX31">
        <v>2.718</v>
      </c>
      <c r="AY31" s="18"/>
      <c r="AZ31" s="18">
        <f t="shared" si="0"/>
        <v>0.00012156626780626778</v>
      </c>
      <c r="BB31" s="33"/>
      <c r="BC31" s="19">
        <v>0.1363076923076923</v>
      </c>
    </row>
    <row r="32" spans="7:55" ht="14.25" thickBot="1">
      <c r="G32" s="21">
        <f t="shared" si="21"/>
        <v>0.7</v>
      </c>
      <c r="H32" s="23">
        <f t="shared" si="22"/>
        <v>0.010119847232280252</v>
      </c>
      <c r="I32" s="23">
        <f t="shared" si="23"/>
        <v>9.893590110885079E-06</v>
      </c>
      <c r="J32" s="23">
        <f t="shared" si="24"/>
        <v>1.6290516606498565E-07</v>
      </c>
      <c r="K32" s="29">
        <f t="shared" si="25"/>
        <v>9.453182144053557E-06</v>
      </c>
      <c r="L32" s="23">
        <f t="shared" si="26"/>
        <v>0.0007329320152659702</v>
      </c>
      <c r="M32" s="23">
        <f t="shared" si="27"/>
        <v>0.021299131559642675</v>
      </c>
      <c r="N32" s="23">
        <f t="shared" si="28"/>
        <v>7.261950541794068E-05</v>
      </c>
      <c r="O32" s="23">
        <f t="shared" si="31"/>
        <v>0.2584925852203002</v>
      </c>
      <c r="Q32" s="23">
        <f t="shared" si="2"/>
        <v>2.1165378031190703E-10</v>
      </c>
      <c r="R32" s="23">
        <f t="shared" si="3"/>
        <v>211653780311907.06</v>
      </c>
      <c r="S32" s="23">
        <f t="shared" si="29"/>
        <v>6775000000000.002</v>
      </c>
      <c r="U32" s="8">
        <f t="shared" si="4"/>
        <v>0.9941611064341633</v>
      </c>
      <c r="V32" s="9">
        <f t="shared" si="5"/>
        <v>0.001441288510771505</v>
      </c>
      <c r="W32" s="10">
        <f t="shared" si="6"/>
        <v>6.178035116470826E-06</v>
      </c>
      <c r="X32" s="11">
        <f t="shared" si="7"/>
        <v>0.003532738539630438</v>
      </c>
      <c r="Y32" s="12">
        <f t="shared" si="8"/>
        <v>0.005838893565836624</v>
      </c>
      <c r="Z32" s="13">
        <f t="shared" si="9"/>
        <v>0.9602267526720495</v>
      </c>
      <c r="AA32" s="12">
        <f t="shared" si="10"/>
        <v>1.659384017857199E-09</v>
      </c>
      <c r="AB32" s="14">
        <f t="shared" si="11"/>
        <v>6.898304037926042E-12</v>
      </c>
      <c r="AC32" s="13">
        <f t="shared" si="12"/>
        <v>3.373734797108318E-07</v>
      </c>
      <c r="AD32" s="15">
        <f t="shared" si="13"/>
        <v>0.9977025284038451</v>
      </c>
      <c r="AE32" s="10">
        <f t="shared" si="14"/>
        <v>0.0013653333013305812</v>
      </c>
      <c r="AF32" s="10">
        <f t="shared" si="15"/>
        <v>5.675891851631756E-06</v>
      </c>
      <c r="AG32" s="11">
        <f t="shared" si="16"/>
        <v>0.003378931171057106</v>
      </c>
      <c r="AH32" s="16">
        <f t="shared" si="17"/>
        <v>0.9723634597509971</v>
      </c>
      <c r="AI32" s="8">
        <f t="shared" si="18"/>
        <v>0.9992958757283611</v>
      </c>
      <c r="AJ32" s="12">
        <f t="shared" si="19"/>
        <v>0.0006145095060023581</v>
      </c>
      <c r="AK32" s="13">
        <f t="shared" si="20"/>
        <v>0.9203511968362842</v>
      </c>
      <c r="AM32" s="1"/>
      <c r="AN32" s="17">
        <f t="shared" si="30"/>
        <v>22075200</v>
      </c>
      <c r="AX32">
        <v>2.82</v>
      </c>
      <c r="AY32" s="18">
        <f t="shared" si="1"/>
        <v>0.0002971480493827161</v>
      </c>
      <c r="AZ32" s="18">
        <f t="shared" si="0"/>
        <v>0.00020296849382716052</v>
      </c>
      <c r="BB32" s="19">
        <v>0.3331809523809524</v>
      </c>
      <c r="BC32" s="19">
        <v>0.2275809523809524</v>
      </c>
    </row>
    <row r="33" spans="7:55" ht="14.25" thickBot="1">
      <c r="G33" s="21">
        <f t="shared" si="21"/>
        <v>0.7999999999999999</v>
      </c>
      <c r="H33" s="23">
        <f t="shared" si="22"/>
        <v>0.010143590415917626</v>
      </c>
      <c r="I33" s="23">
        <f t="shared" si="23"/>
        <v>1.128032149226772E-05</v>
      </c>
      <c r="J33" s="23">
        <f t="shared" si="24"/>
        <v>2.1421938128434912E-07</v>
      </c>
      <c r="K33" s="29">
        <f t="shared" si="25"/>
        <v>1.0798428092387918E-05</v>
      </c>
      <c r="L33" s="23">
        <f t="shared" si="26"/>
        <v>0.0007126763101262894</v>
      </c>
      <c r="M33" s="23">
        <f t="shared" si="27"/>
        <v>0.0212841343241467</v>
      </c>
      <c r="N33" s="23">
        <f t="shared" si="28"/>
        <v>7.9923967538056E-05</v>
      </c>
      <c r="O33" s="23">
        <f t="shared" si="31"/>
        <v>0.2975702289049242</v>
      </c>
      <c r="Q33" s="23">
        <f t="shared" si="2"/>
        <v>2.1235072112532592E-10</v>
      </c>
      <c r="R33" s="23">
        <f t="shared" si="3"/>
        <v>212350721125325.94</v>
      </c>
      <c r="S33" s="23">
        <f t="shared" si="29"/>
        <v>6775000000000.002</v>
      </c>
      <c r="U33" s="8">
        <f t="shared" si="4"/>
        <v>0.9941418799255451</v>
      </c>
      <c r="V33" s="9">
        <f t="shared" si="5"/>
        <v>0.0014460344349198385</v>
      </c>
      <c r="W33" s="10">
        <f t="shared" si="6"/>
        <v>6.198378361996884E-06</v>
      </c>
      <c r="X33" s="11">
        <f t="shared" si="7"/>
        <v>0.00354437126203104</v>
      </c>
      <c r="Y33" s="12">
        <f t="shared" si="8"/>
        <v>0.005858120074454819</v>
      </c>
      <c r="Z33" s="13">
        <f t="shared" si="9"/>
        <v>0.960206314715425</v>
      </c>
      <c r="AA33" s="12">
        <f t="shared" si="10"/>
        <v>1.6648480943573938E-09</v>
      </c>
      <c r="AB33" s="14">
        <f t="shared" si="11"/>
        <v>6.921019009613852E-12</v>
      </c>
      <c r="AC33" s="13">
        <f t="shared" si="12"/>
        <v>3.38484394654232E-07</v>
      </c>
      <c r="AD33" s="15">
        <f t="shared" si="13"/>
        <v>0.9977025284038451</v>
      </c>
      <c r="AE33" s="10">
        <f t="shared" si="14"/>
        <v>0.00136982911756507</v>
      </c>
      <c r="AF33" s="10">
        <f t="shared" si="15"/>
        <v>5.694581622625331E-06</v>
      </c>
      <c r="AG33" s="11">
        <f t="shared" si="16"/>
        <v>0.0033900574312891348</v>
      </c>
      <c r="AH33" s="16">
        <f t="shared" si="17"/>
        <v>0.9722724572055013</v>
      </c>
      <c r="AI33" s="8">
        <f t="shared" si="18"/>
        <v>0.999293557164181</v>
      </c>
      <c r="AJ33" s="12">
        <f t="shared" si="19"/>
        <v>0.0006165329839404124</v>
      </c>
      <c r="AK33" s="13">
        <f t="shared" si="20"/>
        <v>0.9200889360406633</v>
      </c>
      <c r="AL33"/>
      <c r="AM33" s="1"/>
      <c r="AN33" s="17">
        <f t="shared" si="30"/>
        <v>25228800</v>
      </c>
      <c r="AX33">
        <v>2.891</v>
      </c>
      <c r="AY33" s="18">
        <f t="shared" si="1"/>
        <v>0.0002773744197530864</v>
      </c>
      <c r="AZ33" s="18">
        <f t="shared" si="0"/>
        <v>0.00019678498765432096</v>
      </c>
      <c r="BB33" s="19">
        <v>0.3110095238095238</v>
      </c>
      <c r="BC33" s="19">
        <v>0.22064761904761904</v>
      </c>
    </row>
    <row r="34" spans="7:55" ht="14.25" thickBot="1">
      <c r="G34" s="21">
        <f t="shared" si="21"/>
        <v>0.8999999999999999</v>
      </c>
      <c r="H34" s="23">
        <f t="shared" si="22"/>
        <v>0.010176991577687755</v>
      </c>
      <c r="I34" s="23">
        <f t="shared" si="23"/>
        <v>1.2660001831219801E-05</v>
      </c>
      <c r="J34" s="23">
        <f t="shared" si="24"/>
        <v>2.718046672452866E-07</v>
      </c>
      <c r="K34" s="29">
        <f t="shared" si="25"/>
        <v>1.2142014851838633E-05</v>
      </c>
      <c r="L34" s="23">
        <f t="shared" si="26"/>
        <v>0.0006929155472386373</v>
      </c>
      <c r="M34" s="23">
        <f t="shared" si="27"/>
        <v>0.021269098299936798</v>
      </c>
      <c r="N34" s="23">
        <f t="shared" si="28"/>
        <v>8.665952910169318E-05</v>
      </c>
      <c r="O34" s="23">
        <f t="shared" si="31"/>
        <v>0.3357819981633377</v>
      </c>
      <c r="Q34" s="23">
        <f t="shared" si="2"/>
        <v>2.1323294861820506E-10</v>
      </c>
      <c r="R34" s="23">
        <f t="shared" si="3"/>
        <v>213232948618205.06</v>
      </c>
      <c r="S34" s="23">
        <f t="shared" si="29"/>
        <v>6775000000000.002</v>
      </c>
      <c r="U34" s="8">
        <f t="shared" si="4"/>
        <v>0.9941175419126631</v>
      </c>
      <c r="V34" s="9">
        <f t="shared" si="5"/>
        <v>0.0014520420968075667</v>
      </c>
      <c r="W34" s="10">
        <f t="shared" si="6"/>
        <v>6.224130004248165E-06</v>
      </c>
      <c r="X34" s="11">
        <f t="shared" si="7"/>
        <v>0.00355909662654011</v>
      </c>
      <c r="Y34" s="12">
        <f t="shared" si="8"/>
        <v>0.005882458087336917</v>
      </c>
      <c r="Z34" s="13">
        <f t="shared" si="9"/>
        <v>0.960180443182455</v>
      </c>
      <c r="AA34" s="12">
        <f t="shared" si="10"/>
        <v>1.6717648345150252E-09</v>
      </c>
      <c r="AB34" s="14">
        <f t="shared" si="11"/>
        <v>6.9497729183204615E-12</v>
      </c>
      <c r="AC34" s="13">
        <f t="shared" si="12"/>
        <v>3.3989065424822824E-07</v>
      </c>
      <c r="AD34" s="15">
        <f t="shared" si="13"/>
        <v>0.9977025284038451</v>
      </c>
      <c r="AE34" s="10">
        <f t="shared" si="14"/>
        <v>0.001375520178568574</v>
      </c>
      <c r="AF34" s="10">
        <f t="shared" si="15"/>
        <v>5.718240202362195E-06</v>
      </c>
      <c r="AG34" s="11">
        <f t="shared" si="16"/>
        <v>0.003404141687054659</v>
      </c>
      <c r="AH34" s="16">
        <f t="shared" si="17"/>
        <v>0.9721572609850867</v>
      </c>
      <c r="AI34" s="8">
        <f t="shared" si="18"/>
        <v>0.9992906221931989</v>
      </c>
      <c r="AJ34" s="12">
        <f t="shared" si="19"/>
        <v>0.0006190944179012513</v>
      </c>
      <c r="AK34" s="13">
        <f t="shared" si="20"/>
        <v>0.9197569513444793</v>
      </c>
      <c r="AM34" s="1"/>
      <c r="AN34" s="17">
        <f t="shared" si="30"/>
        <v>28382400</v>
      </c>
      <c r="AX34">
        <v>3.04</v>
      </c>
      <c r="AY34" s="18">
        <f t="shared" si="1"/>
        <v>0.0003393292221140322</v>
      </c>
      <c r="AZ34" s="18">
        <f t="shared" si="0"/>
        <v>0.00012175036964910383</v>
      </c>
      <c r="BB34" s="19">
        <v>0.38047711781889</v>
      </c>
      <c r="BC34" s="19">
        <v>0.1365141187925998</v>
      </c>
    </row>
    <row r="35" spans="7:55" ht="14.25" thickBot="1">
      <c r="G35" s="21">
        <f t="shared" si="21"/>
        <v>0.9999999999999999</v>
      </c>
      <c r="H35" s="23">
        <f t="shared" si="22"/>
        <v>0.010219272676226321</v>
      </c>
      <c r="I35" s="23">
        <f t="shared" si="23"/>
        <v>1.4032483715760328E-05</v>
      </c>
      <c r="J35" s="23">
        <f t="shared" si="24"/>
        <v>3.354842169836898E-07</v>
      </c>
      <c r="K35" s="29">
        <f t="shared" si="25"/>
        <v>1.3483861363429366E-05</v>
      </c>
      <c r="L35" s="23">
        <f t="shared" si="26"/>
        <v>0.0006736228804974961</v>
      </c>
      <c r="M35" s="23">
        <f t="shared" si="27"/>
        <v>0.02125401047363215</v>
      </c>
      <c r="N35" s="23">
        <f t="shared" si="28"/>
        <v>9.287328432280536E-05</v>
      </c>
      <c r="O35" s="23">
        <f t="shared" si="31"/>
        <v>0.3732063923768707</v>
      </c>
      <c r="Q35" s="23">
        <f t="shared" si="2"/>
        <v>2.1428684273189451E-10</v>
      </c>
      <c r="R35" s="23">
        <f t="shared" si="3"/>
        <v>214286842731894.53</v>
      </c>
      <c r="S35" s="23">
        <f t="shared" si="29"/>
        <v>6775000000000.002</v>
      </c>
      <c r="U35" s="8">
        <f t="shared" si="4"/>
        <v>0.9940884681321219</v>
      </c>
      <c r="V35" s="9">
        <f t="shared" si="5"/>
        <v>0.00145921874858006</v>
      </c>
      <c r="W35" s="10">
        <f t="shared" si="6"/>
        <v>6.254892482640094E-06</v>
      </c>
      <c r="X35" s="11">
        <f t="shared" si="7"/>
        <v>0.0035766872991311394</v>
      </c>
      <c r="Y35" s="12">
        <f t="shared" si="8"/>
        <v>0.005911531867878074</v>
      </c>
      <c r="Z35" s="13">
        <f t="shared" si="9"/>
        <v>0.9601495374846284</v>
      </c>
      <c r="AA35" s="12">
        <f t="shared" si="10"/>
        <v>1.6800274558874994E-09</v>
      </c>
      <c r="AB35" s="14">
        <f t="shared" si="11"/>
        <v>6.984121853686968E-12</v>
      </c>
      <c r="AC35" s="13">
        <f t="shared" si="12"/>
        <v>3.415705482896113E-07</v>
      </c>
      <c r="AD35" s="15">
        <f t="shared" si="13"/>
        <v>0.9977025284038451</v>
      </c>
      <c r="AE35" s="10">
        <f t="shared" si="14"/>
        <v>0.0013823186242536737</v>
      </c>
      <c r="AF35" s="10">
        <f t="shared" si="15"/>
        <v>5.746502343504005E-06</v>
      </c>
      <c r="AG35" s="11">
        <f t="shared" si="16"/>
        <v>0.003420966501931535</v>
      </c>
      <c r="AH35" s="16">
        <f t="shared" si="17"/>
        <v>0.9720196495191168</v>
      </c>
      <c r="AI35" s="8">
        <f t="shared" si="18"/>
        <v>0.9992871161262639</v>
      </c>
      <c r="AJ35" s="12">
        <f t="shared" si="19"/>
        <v>0.000622154263797827</v>
      </c>
      <c r="AK35" s="13">
        <f t="shared" si="20"/>
        <v>0.919360368014253</v>
      </c>
      <c r="AM35" s="1"/>
      <c r="AN35" s="17">
        <f t="shared" si="30"/>
        <v>31536000</v>
      </c>
      <c r="AX35">
        <v>3.073</v>
      </c>
      <c r="AY35" s="18">
        <f t="shared" si="1"/>
        <v>0.0003410400299289188</v>
      </c>
      <c r="AZ35" s="18">
        <f t="shared" si="0"/>
        <v>0.00012654944506796357</v>
      </c>
      <c r="BB35" s="19">
        <v>0.3823953823953824</v>
      </c>
      <c r="BC35" s="19">
        <v>0.14189514189514188</v>
      </c>
    </row>
    <row r="36" spans="7:55" ht="14.25" thickBot="1">
      <c r="G36" s="21">
        <f t="shared" si="21"/>
        <v>1.0999999999999999</v>
      </c>
      <c r="H36" s="23">
        <f t="shared" si="22"/>
        <v>0.010269780964881778</v>
      </c>
      <c r="I36" s="23">
        <f t="shared" si="23"/>
        <v>1.539761362458703E-05</v>
      </c>
      <c r="J36" s="23">
        <f t="shared" si="24"/>
        <v>4.0510149336566053E-07</v>
      </c>
      <c r="K36" s="29">
        <f t="shared" si="25"/>
        <v>1.4823896643963759E-05</v>
      </c>
      <c r="L36" s="23">
        <f t="shared" si="26"/>
        <v>0.0006547746762092341</v>
      </c>
      <c r="M36" s="23">
        <f t="shared" si="27"/>
        <v>0.02123885883231328</v>
      </c>
      <c r="N36" s="23">
        <f t="shared" si="28"/>
        <v>9.860729009268062E-05</v>
      </c>
      <c r="O36" s="23">
        <f t="shared" si="31"/>
        <v>0.40991397514628836</v>
      </c>
      <c r="Q36" s="23">
        <f t="shared" si="2"/>
        <v>2.1550089335826544E-10</v>
      </c>
      <c r="R36" s="23">
        <f t="shared" si="3"/>
        <v>215500893358265.47</v>
      </c>
      <c r="S36" s="23">
        <f t="shared" si="29"/>
        <v>6775000000000.002</v>
      </c>
      <c r="U36" s="8">
        <f t="shared" si="4"/>
        <v>0.9940549761133143</v>
      </c>
      <c r="V36" s="9">
        <f t="shared" si="5"/>
        <v>0.0014674860104107003</v>
      </c>
      <c r="W36" s="10">
        <f t="shared" si="6"/>
        <v>6.2903298246608216E-06</v>
      </c>
      <c r="X36" s="11">
        <f t="shared" si="7"/>
        <v>0.0035969511632139004</v>
      </c>
      <c r="Y36" s="12">
        <f t="shared" si="8"/>
        <v>0.005945023886685726</v>
      </c>
      <c r="Z36" s="13">
        <f t="shared" si="9"/>
        <v>0.9601139351586288</v>
      </c>
      <c r="AA36" s="12">
        <f t="shared" si="10"/>
        <v>1.6895457182275368E-09</v>
      </c>
      <c r="AB36" s="14">
        <f t="shared" si="11"/>
        <v>7.023690673699536E-12</v>
      </c>
      <c r="AC36" s="13">
        <f t="shared" si="12"/>
        <v>3.435057298099238E-07</v>
      </c>
      <c r="AD36" s="15">
        <f t="shared" si="13"/>
        <v>0.9977025284038451</v>
      </c>
      <c r="AE36" s="10">
        <f t="shared" si="14"/>
        <v>0.0013901502053728142</v>
      </c>
      <c r="AF36" s="10">
        <f t="shared" si="15"/>
        <v>5.779059380980645E-06</v>
      </c>
      <c r="AG36" s="11">
        <f t="shared" si="16"/>
        <v>0.0034403481236471548</v>
      </c>
      <c r="AH36" s="16">
        <f t="shared" si="17"/>
        <v>0.9718611257316826</v>
      </c>
      <c r="AI36" s="8">
        <f t="shared" si="18"/>
        <v>0.9992830772548978</v>
      </c>
      <c r="AJ36" s="12">
        <f t="shared" si="19"/>
        <v>0.0006256791035128258</v>
      </c>
      <c r="AK36" s="13">
        <f t="shared" si="20"/>
        <v>0.9189035173361673</v>
      </c>
      <c r="AM36" s="1"/>
      <c r="AN36" s="17">
        <f t="shared" si="30"/>
        <v>34689600</v>
      </c>
      <c r="AX36">
        <v>3.213</v>
      </c>
      <c r="AY36" s="18">
        <f t="shared" si="1"/>
        <v>0.00029011416122004356</v>
      </c>
      <c r="AZ36" s="18">
        <f t="shared" si="0"/>
        <v>0.0001576216993464052</v>
      </c>
      <c r="BB36" s="19">
        <v>0.32529411764705884</v>
      </c>
      <c r="BC36" s="19">
        <v>0.17673529411764705</v>
      </c>
    </row>
    <row r="37" spans="7:55" ht="14.25" thickBot="1">
      <c r="G37" s="21">
        <f t="shared" si="21"/>
        <v>1.2</v>
      </c>
      <c r="H37" s="23">
        <f t="shared" si="22"/>
        <v>0.010327964817208664</v>
      </c>
      <c r="I37" s="23">
        <f t="shared" si="23"/>
        <v>1.675523215505405E-05</v>
      </c>
      <c r="J37" s="23">
        <f t="shared" si="24"/>
        <v>4.805178973461421E-07</v>
      </c>
      <c r="K37" s="29">
        <f t="shared" si="25"/>
        <v>1.6162058344909587E-05</v>
      </c>
      <c r="L37" s="23">
        <f t="shared" si="26"/>
        <v>0.0006363500539213042</v>
      </c>
      <c r="M37" s="23">
        <f t="shared" si="27"/>
        <v>0.02122363221133638</v>
      </c>
      <c r="N37" s="23">
        <f t="shared" si="28"/>
        <v>0.00010389929585498926</v>
      </c>
      <c r="O37" s="23">
        <f t="shared" si="31"/>
        <v>0.44596847173629317</v>
      </c>
      <c r="Q37" s="23">
        <f t="shared" si="2"/>
        <v>2.1686530631632575E-10</v>
      </c>
      <c r="R37" s="23">
        <f t="shared" si="3"/>
        <v>216865306316325.75</v>
      </c>
      <c r="S37" s="23">
        <f t="shared" si="29"/>
        <v>6775000000000.002</v>
      </c>
      <c r="U37" s="8">
        <f t="shared" si="4"/>
        <v>0.9940173360483449</v>
      </c>
      <c r="V37" s="9">
        <f t="shared" si="5"/>
        <v>0.0014767771873388995</v>
      </c>
      <c r="W37" s="10">
        <f t="shared" si="6"/>
        <v>6.330156144586894E-06</v>
      </c>
      <c r="X37" s="11">
        <f t="shared" si="7"/>
        <v>0.003619724742943058</v>
      </c>
      <c r="Y37" s="12">
        <f t="shared" si="8"/>
        <v>0.005982663951655141</v>
      </c>
      <c r="Z37" s="13">
        <f t="shared" si="9"/>
        <v>0.9600739234211642</v>
      </c>
      <c r="AA37" s="12">
        <f t="shared" si="10"/>
        <v>1.7002428343056247E-09</v>
      </c>
      <c r="AB37" s="14">
        <f t="shared" si="11"/>
        <v>7.068160162522819E-12</v>
      </c>
      <c r="AC37" s="13">
        <f t="shared" si="12"/>
        <v>3.4568058700711155E-07</v>
      </c>
      <c r="AD37" s="15">
        <f t="shared" si="13"/>
        <v>0.9977025284038451</v>
      </c>
      <c r="AE37" s="10">
        <f t="shared" si="14"/>
        <v>0.0013989517417576662</v>
      </c>
      <c r="AF37" s="10">
        <f t="shared" si="15"/>
        <v>5.815648665516469E-06</v>
      </c>
      <c r="AG37" s="11">
        <f t="shared" si="16"/>
        <v>0.00346213019372117</v>
      </c>
      <c r="AH37" s="16">
        <f t="shared" si="17"/>
        <v>0.9716829684909235</v>
      </c>
      <c r="AI37" s="8">
        <f t="shared" si="18"/>
        <v>0.999278538162122</v>
      </c>
      <c r="AJ37" s="12">
        <f t="shared" si="19"/>
        <v>0.0006296405009024933</v>
      </c>
      <c r="AK37" s="13">
        <f t="shared" si="20"/>
        <v>0.9183900848881794</v>
      </c>
      <c r="AM37" s="1"/>
      <c r="AN37" s="17">
        <f t="shared" si="30"/>
        <v>37843200</v>
      </c>
      <c r="AX37">
        <v>3.2359999999999998</v>
      </c>
      <c r="AY37" s="18">
        <f t="shared" si="1"/>
        <v>0.00027778562091503267</v>
      </c>
      <c r="AZ37" s="18">
        <f t="shared" si="0"/>
        <v>0.00014707686274509802</v>
      </c>
      <c r="BB37" s="19">
        <v>0.3114705882352941</v>
      </c>
      <c r="BC37" s="19">
        <v>0.16491176470588234</v>
      </c>
    </row>
    <row r="38" spans="7:55" ht="14.25" thickBot="1">
      <c r="G38" s="21">
        <f t="shared" si="21"/>
        <v>1.3</v>
      </c>
      <c r="H38" s="23">
        <f t="shared" si="22"/>
        <v>0.010393354843242398</v>
      </c>
      <c r="I38" s="23">
        <f t="shared" si="23"/>
        <v>1.810517423226496E-05</v>
      </c>
      <c r="J38" s="23">
        <f t="shared" si="24"/>
        <v>5.616107743260856E-07</v>
      </c>
      <c r="K38" s="29">
        <f t="shared" si="25"/>
        <v>1.749829156886075E-05</v>
      </c>
      <c r="L38" s="23">
        <f t="shared" si="26"/>
        <v>0.0006183305093936121</v>
      </c>
      <c r="M38" s="23">
        <f t="shared" si="27"/>
        <v>0.021208320170634745</v>
      </c>
      <c r="N38" s="23">
        <f t="shared" si="28"/>
        <v>0.00010878334155660179</v>
      </c>
      <c r="O38" s="23">
        <f t="shared" si="31"/>
        <v>0.48142766290867955</v>
      </c>
      <c r="Q38" s="23">
        <f t="shared" si="2"/>
        <v>2.183716917994303E-10</v>
      </c>
      <c r="R38" s="23">
        <f t="shared" si="3"/>
        <v>218371691799430.3</v>
      </c>
      <c r="S38" s="23">
        <f t="shared" si="29"/>
        <v>6775000000000.002</v>
      </c>
      <c r="U38" s="8">
        <f t="shared" si="4"/>
        <v>0.9939757793868385</v>
      </c>
      <c r="V38" s="9">
        <f t="shared" si="5"/>
        <v>0.0014870351477041337</v>
      </c>
      <c r="W38" s="10">
        <f t="shared" si="6"/>
        <v>6.37412654946153E-06</v>
      </c>
      <c r="X38" s="11">
        <f t="shared" si="7"/>
        <v>0.003644868003053324</v>
      </c>
      <c r="Y38" s="12">
        <f t="shared" si="8"/>
        <v>0.006024220613161526</v>
      </c>
      <c r="Z38" s="13">
        <f t="shared" si="9"/>
        <v>0.9600297483053282</v>
      </c>
      <c r="AA38" s="12">
        <f t="shared" si="10"/>
        <v>1.7120530273090859E-09</v>
      </c>
      <c r="AB38" s="14">
        <f t="shared" si="11"/>
        <v>7.117256876247751E-12</v>
      </c>
      <c r="AC38" s="13">
        <f t="shared" si="12"/>
        <v>3.4808174663427215E-07</v>
      </c>
      <c r="AD38" s="15">
        <f t="shared" si="13"/>
        <v>0.9977025284038451</v>
      </c>
      <c r="AE38" s="10">
        <f t="shared" si="14"/>
        <v>0.0014086691125586633</v>
      </c>
      <c r="AF38" s="10">
        <f t="shared" si="15"/>
        <v>5.856045208759729E-06</v>
      </c>
      <c r="AG38" s="11">
        <f t="shared" si="16"/>
        <v>0.0034861787737039554</v>
      </c>
      <c r="AH38" s="16">
        <f t="shared" si="17"/>
        <v>0.9714862732898086</v>
      </c>
      <c r="AI38" s="8">
        <f t="shared" si="18"/>
        <v>0.999273526758922</v>
      </c>
      <c r="AJ38" s="12">
        <f t="shared" si="19"/>
        <v>0.0006340140972432133</v>
      </c>
      <c r="AK38" s="13">
        <f t="shared" si="20"/>
        <v>0.9178232277782152</v>
      </c>
      <c r="AM38" s="1"/>
      <c r="AN38" s="17">
        <f t="shared" si="30"/>
        <v>40996800</v>
      </c>
      <c r="AX38">
        <v>3.2439999999999998</v>
      </c>
      <c r="AY38" s="18">
        <f t="shared" si="1"/>
        <v>0.00022988793028322439</v>
      </c>
      <c r="AZ38" s="18">
        <f t="shared" si="0"/>
        <v>0.00010390074074074075</v>
      </c>
      <c r="BB38" s="19">
        <v>0.25776470588235295</v>
      </c>
      <c r="BC38" s="19">
        <v>0.11650000000000002</v>
      </c>
    </row>
    <row r="39" spans="7:55" ht="14.25" thickBot="1">
      <c r="G39" s="21">
        <f t="shared" si="21"/>
        <v>1.4000000000000001</v>
      </c>
      <c r="H39" s="23">
        <f t="shared" si="22"/>
        <v>0.010465548958209676</v>
      </c>
      <c r="I39" s="23">
        <f t="shared" si="23"/>
        <v>1.9447269306390172E-05</v>
      </c>
      <c r="J39" s="23">
        <f t="shared" si="24"/>
        <v>6.482716891919407E-07</v>
      </c>
      <c r="K39" s="29">
        <f t="shared" si="25"/>
        <v>1.8832547888923804E-05</v>
      </c>
      <c r="L39" s="23">
        <f t="shared" si="26"/>
        <v>0.0006006996022321893</v>
      </c>
      <c r="M39" s="23">
        <f t="shared" si="27"/>
        <v>0.021192912893542564</v>
      </c>
      <c r="N39" s="23">
        <f t="shared" si="28"/>
        <v>0.00011329025164301034</v>
      </c>
      <c r="O39" s="23">
        <f t="shared" si="31"/>
        <v>0.5163441184502836</v>
      </c>
      <c r="Q39" s="23">
        <f t="shared" si="2"/>
        <v>2.2001281518974086E-10</v>
      </c>
      <c r="R39" s="23">
        <f t="shared" si="3"/>
        <v>220012815189740.88</v>
      </c>
      <c r="S39" s="23">
        <f t="shared" si="29"/>
        <v>6775000000000.002</v>
      </c>
      <c r="U39" s="8">
        <f t="shared" si="4"/>
        <v>0.9939305057102223</v>
      </c>
      <c r="V39" s="9">
        <f t="shared" si="5"/>
        <v>0.001498210626279226</v>
      </c>
      <c r="W39" s="10">
        <f t="shared" si="6"/>
        <v>6.4220298655320425E-06</v>
      </c>
      <c r="X39" s="11">
        <f t="shared" si="7"/>
        <v>0.003672260189673829</v>
      </c>
      <c r="Y39" s="12">
        <f t="shared" si="8"/>
        <v>0.006069494289777683</v>
      </c>
      <c r="Z39" s="13">
        <f t="shared" si="9"/>
        <v>0.9599816219680252</v>
      </c>
      <c r="AA39" s="12">
        <f t="shared" si="10"/>
        <v>1.724919577205808E-09</v>
      </c>
      <c r="AB39" s="14">
        <f t="shared" si="11"/>
        <v>7.170745021337486E-12</v>
      </c>
      <c r="AC39" s="13">
        <f t="shared" si="12"/>
        <v>3.506976768010189E-07</v>
      </c>
      <c r="AD39" s="15">
        <f t="shared" si="13"/>
        <v>0.9977025284038451</v>
      </c>
      <c r="AE39" s="10">
        <f t="shared" si="14"/>
        <v>0.0014192556488023418</v>
      </c>
      <c r="AF39" s="10">
        <f t="shared" si="15"/>
        <v>5.900055000906409E-06</v>
      </c>
      <c r="AG39" s="11">
        <f t="shared" si="16"/>
        <v>0.003512378367072425</v>
      </c>
      <c r="AH39" s="16">
        <f t="shared" si="17"/>
        <v>0.9712719847833593</v>
      </c>
      <c r="AI39" s="8">
        <f t="shared" si="18"/>
        <v>0.9992680671132323</v>
      </c>
      <c r="AJ39" s="12">
        <f t="shared" si="19"/>
        <v>0.0006387788877533685</v>
      </c>
      <c r="AK39" s="13">
        <f t="shared" si="20"/>
        <v>0.9172056684133914</v>
      </c>
      <c r="AM39" s="1"/>
      <c r="AN39" s="17">
        <f t="shared" si="30"/>
        <v>44150400</v>
      </c>
      <c r="AX39">
        <v>3.5420000000000003</v>
      </c>
      <c r="AY39" s="18">
        <f t="shared" si="1"/>
        <v>0.0002909156478776732</v>
      </c>
      <c r="AZ39" s="18">
        <f t="shared" si="0"/>
        <v>0.00013382119802372966</v>
      </c>
      <c r="BB39" s="19">
        <v>0.326192794547225</v>
      </c>
      <c r="BC39" s="19">
        <v>0.15004868549172345</v>
      </c>
    </row>
    <row r="40" spans="7:55" ht="14.25" thickBot="1">
      <c r="G40" s="21">
        <f t="shared" si="21"/>
        <v>1.5000000000000002</v>
      </c>
      <c r="H40" s="23">
        <f t="shared" si="22"/>
        <v>0.010544200440213734</v>
      </c>
      <c r="I40" s="23">
        <f t="shared" si="23"/>
        <v>2.0781341544175943E-05</v>
      </c>
      <c r="J40" s="23">
        <f t="shared" si="24"/>
        <v>7.404049164288686E-07</v>
      </c>
      <c r="K40" s="29">
        <f t="shared" si="25"/>
        <v>2.0164784529539547E-05</v>
      </c>
      <c r="L40" s="23">
        <f t="shared" si="26"/>
        <v>0.0005834426949186329</v>
      </c>
      <c r="M40" s="23">
        <f t="shared" si="27"/>
        <v>0.021177401103629378</v>
      </c>
      <c r="N40" s="23">
        <f t="shared" si="28"/>
        <v>0.00011744804630933975</v>
      </c>
      <c r="O40" s="23">
        <f t="shared" si="31"/>
        <v>0.5507658031338573</v>
      </c>
      <c r="Q40" s="23">
        <f t="shared" si="2"/>
        <v>2.2178239556506755E-10</v>
      </c>
      <c r="R40" s="23">
        <f t="shared" si="3"/>
        <v>221782395565067.56</v>
      </c>
      <c r="S40" s="23">
        <f t="shared" si="29"/>
        <v>6775000000000.002</v>
      </c>
      <c r="U40" s="8">
        <f t="shared" si="4"/>
        <v>0.9938816882903184</v>
      </c>
      <c r="V40" s="9">
        <f t="shared" si="5"/>
        <v>0.0015102608521721278</v>
      </c>
      <c r="W40" s="10">
        <f t="shared" si="6"/>
        <v>6.473682756796612E-06</v>
      </c>
      <c r="X40" s="11">
        <f t="shared" si="7"/>
        <v>0.0037017964671817367</v>
      </c>
      <c r="Y40" s="12">
        <f t="shared" si="8"/>
        <v>0.006118311709681543</v>
      </c>
      <c r="Z40" s="13">
        <f t="shared" si="9"/>
        <v>0.959929728598806</v>
      </c>
      <c r="AA40" s="12">
        <f t="shared" si="10"/>
        <v>1.7387932410203808E-09</v>
      </c>
      <c r="AB40" s="14">
        <f t="shared" si="11"/>
        <v>7.228419887482384E-12</v>
      </c>
      <c r="AC40" s="13">
        <f t="shared" si="12"/>
        <v>3.535183657959056E-07</v>
      </c>
      <c r="AD40" s="15">
        <f t="shared" si="13"/>
        <v>0.9977025284038451</v>
      </c>
      <c r="AE40" s="10">
        <f t="shared" si="14"/>
        <v>0.0014306708336020374</v>
      </c>
      <c r="AF40" s="10">
        <f t="shared" si="15"/>
        <v>5.947509607284442E-06</v>
      </c>
      <c r="AG40" s="11">
        <f t="shared" si="16"/>
        <v>0.0035406287025073545</v>
      </c>
      <c r="AH40" s="16">
        <f t="shared" si="17"/>
        <v>0.9710409230984735</v>
      </c>
      <c r="AI40" s="8">
        <f t="shared" si="18"/>
        <v>0.9992621801202582</v>
      </c>
      <c r="AJ40" s="12">
        <f t="shared" si="19"/>
        <v>0.0006439166365838924</v>
      </c>
      <c r="AK40" s="13">
        <f t="shared" si="20"/>
        <v>0.9165397703224594</v>
      </c>
      <c r="AM40" s="1"/>
      <c r="AN40" s="17">
        <f t="shared" si="30"/>
        <v>47304000</v>
      </c>
      <c r="AX40">
        <v>3.5420000000000003</v>
      </c>
      <c r="AY40" s="18">
        <f t="shared" si="1"/>
        <v>0.00018537403050108932</v>
      </c>
      <c r="AZ40" s="18">
        <f t="shared" si="0"/>
        <v>0.00010091041394335512</v>
      </c>
      <c r="BB40" s="19">
        <v>0.2078529411764706</v>
      </c>
      <c r="BC40" s="19">
        <v>0.11314705882352942</v>
      </c>
    </row>
    <row r="41" spans="7:55" ht="14.25" thickBot="1">
      <c r="G41" s="21">
        <f t="shared" si="21"/>
        <v>1.6000000000000003</v>
      </c>
      <c r="H41" s="23">
        <f t="shared" si="22"/>
        <v>0.01062900827359572</v>
      </c>
      <c r="I41" s="23">
        <f t="shared" si="23"/>
        <v>2.2107210019748375E-05</v>
      </c>
      <c r="J41" s="23">
        <f t="shared" si="24"/>
        <v>8.379261034001677E-07</v>
      </c>
      <c r="K41" s="29">
        <f t="shared" si="25"/>
        <v>2.1494963676876018E-05</v>
      </c>
      <c r="L41" s="23">
        <f t="shared" si="26"/>
        <v>0.0005665467330488504</v>
      </c>
      <c r="M41" s="23">
        <f t="shared" si="27"/>
        <v>0.021161775996093854</v>
      </c>
      <c r="N41" s="23">
        <f t="shared" si="28"/>
        <v>0.00012128228627942087</v>
      </c>
      <c r="O41" s="23">
        <f t="shared" si="31"/>
        <v>0.5847365801563998</v>
      </c>
      <c r="Q41" s="23">
        <f t="shared" si="2"/>
        <v>2.2367494104935463E-10</v>
      </c>
      <c r="R41" s="23">
        <f t="shared" si="3"/>
        <v>223674941049354.66</v>
      </c>
      <c r="S41" s="23">
        <f t="shared" si="29"/>
        <v>6775000000000.002</v>
      </c>
      <c r="U41" s="8">
        <f t="shared" si="4"/>
        <v>0.9938294786315306</v>
      </c>
      <c r="V41" s="9">
        <f t="shared" si="5"/>
        <v>0.001523148427620087</v>
      </c>
      <c r="W41" s="10">
        <f t="shared" si="6"/>
        <v>6.528924918992881E-06</v>
      </c>
      <c r="X41" s="11">
        <f t="shared" si="7"/>
        <v>0.003733385170017527</v>
      </c>
      <c r="Y41" s="12">
        <f t="shared" si="8"/>
        <v>0.006170521368469458</v>
      </c>
      <c r="Z41" s="13">
        <f t="shared" si="9"/>
        <v>0.959874229248254</v>
      </c>
      <c r="AA41" s="12">
        <f t="shared" si="10"/>
        <v>1.7536309619676077E-09</v>
      </c>
      <c r="AB41" s="14">
        <f t="shared" si="11"/>
        <v>7.29010248127767E-12</v>
      </c>
      <c r="AC41" s="13">
        <f t="shared" si="12"/>
        <v>3.5653505963715916E-07</v>
      </c>
      <c r="AD41" s="15">
        <f t="shared" si="13"/>
        <v>0.9977025284038451</v>
      </c>
      <c r="AE41" s="10">
        <f t="shared" si="14"/>
        <v>0.0014428792400390596</v>
      </c>
      <c r="AF41" s="10">
        <f t="shared" si="15"/>
        <v>5.998261752969143E-06</v>
      </c>
      <c r="AG41" s="11">
        <f t="shared" si="16"/>
        <v>0.003570842105358356</v>
      </c>
      <c r="AH41" s="16">
        <f t="shared" si="17"/>
        <v>0.9707938053329174</v>
      </c>
      <c r="AI41" s="8">
        <f t="shared" si="18"/>
        <v>0.9992558840502267</v>
      </c>
      <c r="AJ41" s="12">
        <f t="shared" si="19"/>
        <v>0.000649411398779599</v>
      </c>
      <c r="AK41" s="13">
        <f t="shared" si="20"/>
        <v>0.9158276001138832</v>
      </c>
      <c r="AM41" s="1"/>
      <c r="AN41" s="17">
        <f t="shared" si="30"/>
        <v>50457600</v>
      </c>
      <c r="AX41">
        <v>3.6689999999999996</v>
      </c>
      <c r="AY41" s="18">
        <f t="shared" si="1"/>
        <v>0.0002698568285910058</v>
      </c>
      <c r="AZ41" s="18">
        <f t="shared" si="0"/>
        <v>0.00012973969490425184</v>
      </c>
      <c r="BB41" s="19">
        <v>0.30258033106134374</v>
      </c>
      <c r="BC41" s="19">
        <v>0.1454722492697176</v>
      </c>
    </row>
    <row r="42" spans="7:55" ht="14.25" thickBot="1">
      <c r="G42" s="21">
        <f t="shared" si="21"/>
        <v>1.7000000000000004</v>
      </c>
      <c r="H42" s="23">
        <f t="shared" si="22"/>
        <v>0.01071970925804217</v>
      </c>
      <c r="I42" s="23">
        <f t="shared" si="23"/>
        <v>2.3424688909153385E-05</v>
      </c>
      <c r="J42" s="23">
        <f t="shared" si="24"/>
        <v>9.40761073664908E-07</v>
      </c>
      <c r="K42" s="29">
        <f t="shared" si="25"/>
        <v>2.2823051894059103E-05</v>
      </c>
      <c r="L42" s="23">
        <f t="shared" si="26"/>
        <v>0.0005500000588754259</v>
      </c>
      <c r="M42" s="23">
        <f t="shared" si="27"/>
        <v>0.02114602918104963</v>
      </c>
      <c r="N42" s="23">
        <f t="shared" si="28"/>
        <v>0.0001248163637298908</v>
      </c>
      <c r="O42" s="23">
        <f t="shared" si="31"/>
        <v>0.6182966314267049</v>
      </c>
      <c r="Q42" s="23">
        <f t="shared" si="2"/>
        <v>2.256856128937327E-10</v>
      </c>
      <c r="R42" s="23">
        <f t="shared" si="3"/>
        <v>225685612893732.72</v>
      </c>
      <c r="S42" s="23">
        <f t="shared" si="29"/>
        <v>6775000000000.002</v>
      </c>
      <c r="U42" s="8">
        <f t="shared" si="4"/>
        <v>0.9937740102204403</v>
      </c>
      <c r="V42" s="9">
        <f t="shared" si="5"/>
        <v>0.001536840402428962</v>
      </c>
      <c r="W42" s="10">
        <f t="shared" si="6"/>
        <v>6.587615112212964E-06</v>
      </c>
      <c r="X42" s="11">
        <f t="shared" si="7"/>
        <v>0.0037669455340455945</v>
      </c>
      <c r="Y42" s="12">
        <f t="shared" si="8"/>
        <v>0.006225989779559717</v>
      </c>
      <c r="Z42" s="13">
        <f t="shared" si="9"/>
        <v>0.9598152658138411</v>
      </c>
      <c r="AA42" s="12">
        <f t="shared" si="10"/>
        <v>1.7693948038361515E-09</v>
      </c>
      <c r="AB42" s="14">
        <f t="shared" si="11"/>
        <v>7.355635096299132E-12</v>
      </c>
      <c r="AC42" s="13">
        <f t="shared" si="12"/>
        <v>3.5974004541957594E-07</v>
      </c>
      <c r="AD42" s="15">
        <f t="shared" si="13"/>
        <v>0.9977025284038451</v>
      </c>
      <c r="AE42" s="10">
        <f t="shared" si="14"/>
        <v>0.0014558496543786079</v>
      </c>
      <c r="AF42" s="10">
        <f t="shared" si="15"/>
        <v>6.0521816778624885E-06</v>
      </c>
      <c r="AG42" s="11">
        <f t="shared" si="16"/>
        <v>0.003602941327775853</v>
      </c>
      <c r="AH42" s="16">
        <f t="shared" si="17"/>
        <v>0.970531263302845</v>
      </c>
      <c r="AI42" s="8">
        <f t="shared" si="18"/>
        <v>0.9992491950005592</v>
      </c>
      <c r="AJ42" s="12">
        <f t="shared" si="19"/>
        <v>0.0006552491256560138</v>
      </c>
      <c r="AK42" s="13">
        <f t="shared" si="20"/>
        <v>0.9150709786225226</v>
      </c>
      <c r="AM42" s="1"/>
      <c r="AN42" s="17">
        <f t="shared" si="30"/>
        <v>53611200</v>
      </c>
      <c r="AX42">
        <v>3.694</v>
      </c>
      <c r="AY42" s="18">
        <f t="shared" si="1"/>
        <v>0.00018850089268755937</v>
      </c>
      <c r="AZ42" s="18">
        <f t="shared" si="0"/>
        <v>8.40856220322887E-05</v>
      </c>
      <c r="BB42" s="19">
        <v>0.21135897435897438</v>
      </c>
      <c r="BC42" s="19">
        <v>0.0942820512820513</v>
      </c>
    </row>
    <row r="43" spans="7:55" ht="14.25" thickBot="1">
      <c r="G43" s="21">
        <f t="shared" si="21"/>
        <v>1.8000000000000005</v>
      </c>
      <c r="H43" s="23">
        <f t="shared" si="22"/>
        <v>0.01081607149461613</v>
      </c>
      <c r="I43" s="23">
        <f t="shared" si="23"/>
        <v>2.4733587692558194E-05</v>
      </c>
      <c r="J43" s="23">
        <f t="shared" si="24"/>
        <v>1.048844743878831E-06</v>
      </c>
      <c r="K43" s="29">
        <f t="shared" si="25"/>
        <v>2.4149019621851153E-05</v>
      </c>
      <c r="L43" s="23">
        <f t="shared" si="26"/>
        <v>0.0005337922519570063</v>
      </c>
      <c r="M43" s="23">
        <f t="shared" si="27"/>
        <v>0.021130152636622178</v>
      </c>
      <c r="N43" s="23">
        <f t="shared" si="28"/>
        <v>0.00012807174923839523</v>
      </c>
      <c r="O43" s="23">
        <f t="shared" si="31"/>
        <v>0.6514828098423845</v>
      </c>
      <c r="Q43" s="23">
        <f t="shared" si="2"/>
        <v>2.2781011215726265E-10</v>
      </c>
      <c r="R43" s="23">
        <f t="shared" si="3"/>
        <v>227810112157262.66</v>
      </c>
      <c r="S43" s="23">
        <f t="shared" si="29"/>
        <v>6775000000000.002</v>
      </c>
      <c r="U43" s="8">
        <f t="shared" si="4"/>
        <v>0.9937154016519462</v>
      </c>
      <c r="V43" s="9">
        <f t="shared" si="5"/>
        <v>0.0015513075023085667</v>
      </c>
      <c r="W43" s="10">
        <f t="shared" si="6"/>
        <v>6.649627853188638E-06</v>
      </c>
      <c r="X43" s="11">
        <f t="shared" si="7"/>
        <v>0.0038024058051290043</v>
      </c>
      <c r="Y43" s="12">
        <f t="shared" si="8"/>
        <v>0.006284598348053836</v>
      </c>
      <c r="Z43" s="13">
        <f t="shared" si="9"/>
        <v>0.9597529643630421</v>
      </c>
      <c r="AA43" s="12">
        <f t="shared" si="10"/>
        <v>1.7860510625557257E-09</v>
      </c>
      <c r="AB43" s="14">
        <f t="shared" si="11"/>
        <v>7.424877619756934E-12</v>
      </c>
      <c r="AC43" s="13">
        <f t="shared" si="12"/>
        <v>3.6312647068504457E-07</v>
      </c>
      <c r="AD43" s="15">
        <f t="shared" si="13"/>
        <v>0.9977025284038451</v>
      </c>
      <c r="AE43" s="10">
        <f t="shared" si="14"/>
        <v>0.0014695543450714702</v>
      </c>
      <c r="AF43" s="10">
        <f t="shared" si="15"/>
        <v>6.109154097825398E-06</v>
      </c>
      <c r="AG43" s="11">
        <f t="shared" si="16"/>
        <v>0.0036368577396341736</v>
      </c>
      <c r="AH43" s="16">
        <f t="shared" si="17"/>
        <v>0.9702538583393776</v>
      </c>
      <c r="AI43" s="8">
        <f t="shared" si="18"/>
        <v>0.9992421272728581</v>
      </c>
      <c r="AJ43" s="12">
        <f t="shared" si="19"/>
        <v>0.0006614173357915013</v>
      </c>
      <c r="AK43" s="13">
        <f t="shared" si="20"/>
        <v>0.9142715235519894</v>
      </c>
      <c r="AM43" s="1"/>
      <c r="AN43" s="17">
        <f t="shared" si="30"/>
        <v>56764800</v>
      </c>
      <c r="AX43">
        <v>3.7409999999999997</v>
      </c>
      <c r="AY43" s="18">
        <f t="shared" si="1"/>
        <v>0.00019602379084967316</v>
      </c>
      <c r="AZ43" s="18">
        <f t="shared" si="0"/>
        <v>0.0001187736819172113</v>
      </c>
      <c r="BB43" s="19">
        <v>0.2197941176470588</v>
      </c>
      <c r="BC43" s="19">
        <v>0.13317647058823529</v>
      </c>
    </row>
    <row r="44" spans="7:55" ht="14.25" thickBot="1">
      <c r="G44" s="21">
        <f t="shared" si="21"/>
        <v>1.9000000000000006</v>
      </c>
      <c r="H44" s="23">
        <f t="shared" si="22"/>
        <v>0.010917888954887373</v>
      </c>
      <c r="I44" s="23">
        <f t="shared" si="23"/>
        <v>2.6033711367630898E-05</v>
      </c>
      <c r="J44" s="23">
        <f t="shared" si="24"/>
        <v>1.1621201329597112E-06</v>
      </c>
      <c r="K44" s="29">
        <f t="shared" si="25"/>
        <v>2.547284074943771E-05</v>
      </c>
      <c r="L44" s="23">
        <f t="shared" si="26"/>
        <v>0.0005179139920129506</v>
      </c>
      <c r="M44" s="23">
        <f t="shared" si="27"/>
        <v>0.021114138670218538</v>
      </c>
      <c r="N44" s="23">
        <f t="shared" si="28"/>
        <v>0.00013106820256193836</v>
      </c>
      <c r="O44" s="23">
        <f t="shared" si="31"/>
        <v>0.6843289355067498</v>
      </c>
      <c r="Q44" s="23">
        <f t="shared" si="2"/>
        <v>2.30044584310804E-10</v>
      </c>
      <c r="R44" s="23">
        <f t="shared" si="3"/>
        <v>230044584310804</v>
      </c>
      <c r="S44" s="23">
        <f t="shared" si="29"/>
        <v>6775000000000.002</v>
      </c>
      <c r="U44" s="8">
        <f t="shared" si="4"/>
        <v>0.9936537592609569</v>
      </c>
      <c r="V44" s="9">
        <f t="shared" si="5"/>
        <v>0.0015665234792582438</v>
      </c>
      <c r="W44" s="10">
        <f t="shared" si="6"/>
        <v>6.714850630740786E-06</v>
      </c>
      <c r="X44" s="11">
        <f t="shared" si="7"/>
        <v>0.0038397016468612604</v>
      </c>
      <c r="Y44" s="12">
        <f t="shared" si="8"/>
        <v>0.0063462407390431535</v>
      </c>
      <c r="Z44" s="13">
        <f t="shared" si="9"/>
        <v>0.9596874379308492</v>
      </c>
      <c r="AA44" s="12">
        <f t="shared" si="10"/>
        <v>1.8035695182831372E-09</v>
      </c>
      <c r="AB44" s="14">
        <f t="shared" si="11"/>
        <v>7.497704423307017E-12</v>
      </c>
      <c r="AC44" s="13">
        <f t="shared" si="12"/>
        <v>3.6668819136230475E-07</v>
      </c>
      <c r="AD44" s="15">
        <f t="shared" si="13"/>
        <v>0.9977025284038451</v>
      </c>
      <c r="AE44" s="10">
        <f t="shared" si="14"/>
        <v>0.0014839684473739662</v>
      </c>
      <c r="AF44" s="10">
        <f t="shared" si="15"/>
        <v>6.169075646452091E-06</v>
      </c>
      <c r="AG44" s="11">
        <f t="shared" si="16"/>
        <v>0.003672529805587041</v>
      </c>
      <c r="AH44" s="16">
        <f t="shared" si="17"/>
        <v>0.9699620937448858</v>
      </c>
      <c r="AI44" s="8">
        <f t="shared" si="18"/>
        <v>0.9992346936902685</v>
      </c>
      <c r="AJ44" s="12">
        <f t="shared" si="19"/>
        <v>0.0006679048380568766</v>
      </c>
      <c r="AK44" s="13">
        <f t="shared" si="20"/>
        <v>0.9134306853724808</v>
      </c>
      <c r="AM44" s="1"/>
      <c r="AN44" s="17">
        <f t="shared" si="30"/>
        <v>59918400</v>
      </c>
      <c r="AX44">
        <v>3.941</v>
      </c>
      <c r="AY44" s="18">
        <f t="shared" si="1"/>
        <v>0.00021660566001899335</v>
      </c>
      <c r="AZ44" s="18">
        <f t="shared" si="0"/>
        <v>0.00012808364672364675</v>
      </c>
      <c r="BB44" s="19">
        <v>0.2428717948717949</v>
      </c>
      <c r="BC44" s="19">
        <v>0.14361538461538464</v>
      </c>
    </row>
    <row r="45" spans="7:55" ht="14.25" thickBot="1">
      <c r="G45" s="21">
        <f t="shared" si="21"/>
        <v>2.0000000000000004</v>
      </c>
      <c r="H45" s="23">
        <f t="shared" si="22"/>
        <v>0.011024976909035394</v>
      </c>
      <c r="I45" s="23">
        <f t="shared" si="23"/>
        <v>2.732486067728129E-05</v>
      </c>
      <c r="J45" s="23">
        <f t="shared" si="24"/>
        <v>1.280537446201316E-06</v>
      </c>
      <c r="K45" s="29">
        <f t="shared" si="25"/>
        <v>2.6794492243082908E-05</v>
      </c>
      <c r="L45" s="23">
        <f t="shared" si="26"/>
        <v>0.0005023569400726536</v>
      </c>
      <c r="M45" s="23">
        <f t="shared" si="27"/>
        <v>0.021097979886669675</v>
      </c>
      <c r="N45" s="23">
        <f t="shared" si="28"/>
        <v>0.00013382395346593325</v>
      </c>
      <c r="O45" s="23">
        <f t="shared" si="31"/>
        <v>0.7168660454082076</v>
      </c>
      <c r="Q45" s="23">
        <f t="shared" si="2"/>
        <v>2.323855381670745E-10</v>
      </c>
      <c r="R45" s="23">
        <f t="shared" si="3"/>
        <v>232385538167074.5</v>
      </c>
      <c r="S45" s="23">
        <f t="shared" si="29"/>
        <v>6775000000000.002</v>
      </c>
      <c r="U45" s="8">
        <f t="shared" si="4"/>
        <v>0.9935891793588679</v>
      </c>
      <c r="V45" s="9">
        <f t="shared" si="5"/>
        <v>0.0015824645595088152</v>
      </c>
      <c r="W45" s="10">
        <f t="shared" si="6"/>
        <v>6.783181539400976E-06</v>
      </c>
      <c r="X45" s="11">
        <f t="shared" si="7"/>
        <v>0.00387877478741824</v>
      </c>
      <c r="Y45" s="12">
        <f t="shared" si="8"/>
        <v>0.006410820641132099</v>
      </c>
      <c r="Z45" s="13">
        <f t="shared" si="9"/>
        <v>0.9596187888971675</v>
      </c>
      <c r="AA45" s="12">
        <f t="shared" si="10"/>
        <v>1.8219227998069161E-09</v>
      </c>
      <c r="AB45" s="14">
        <f t="shared" si="11"/>
        <v>7.57400172078742E-12</v>
      </c>
      <c r="AC45" s="13">
        <f t="shared" si="12"/>
        <v>3.704196425424755E-07</v>
      </c>
      <c r="AD45" s="15">
        <f t="shared" si="13"/>
        <v>0.9977025284038451</v>
      </c>
      <c r="AE45" s="10">
        <f t="shared" si="14"/>
        <v>0.0014990694403830883</v>
      </c>
      <c r="AF45" s="10">
        <f t="shared" si="15"/>
        <v>6.231852701028065E-06</v>
      </c>
      <c r="AG45" s="11">
        <f t="shared" si="16"/>
        <v>0.003709901790832483</v>
      </c>
      <c r="AH45" s="16">
        <f t="shared" si="17"/>
        <v>0.9696564253786382</v>
      </c>
      <c r="AI45" s="8">
        <f t="shared" si="18"/>
        <v>0.9992269058671795</v>
      </c>
      <c r="AJ45" s="12">
        <f t="shared" si="19"/>
        <v>0.0006747014962392684</v>
      </c>
      <c r="AK45" s="13">
        <f t="shared" si="20"/>
        <v>0.912549777827627</v>
      </c>
      <c r="AM45" s="1"/>
      <c r="AN45" s="17">
        <f t="shared" si="30"/>
        <v>63072000</v>
      </c>
      <c r="AX45">
        <v>3.992</v>
      </c>
      <c r="AY45" s="18">
        <f t="shared" si="1"/>
        <v>0.00020976812915479581</v>
      </c>
      <c r="AZ45" s="18">
        <f t="shared" si="0"/>
        <v>0.00012074301994301992</v>
      </c>
      <c r="BB45" s="19">
        <v>0.2352051282051282</v>
      </c>
      <c r="BC45" s="19">
        <v>0.13538461538461538</v>
      </c>
    </row>
    <row r="46" spans="7:55" ht="14.25" thickBot="1">
      <c r="G46" s="21">
        <f t="shared" si="21"/>
        <v>2.1000000000000005</v>
      </c>
      <c r="H46" s="23">
        <f t="shared" si="22"/>
        <v>0.011137168040540713</v>
      </c>
      <c r="I46" s="23">
        <f t="shared" si="23"/>
        <v>2.860683235466579E-05</v>
      </c>
      <c r="J46" s="23">
        <f t="shared" si="24"/>
        <v>1.4040532201798577E-06</v>
      </c>
      <c r="K46" s="29">
        <f t="shared" si="25"/>
        <v>2.8113953822810838E-05</v>
      </c>
      <c r="L46" s="23">
        <f t="shared" si="26"/>
        <v>0.0004871136347750001</v>
      </c>
      <c r="M46" s="23">
        <f t="shared" si="27"/>
        <v>0.021081669162204927</v>
      </c>
      <c r="N46" s="23">
        <f t="shared" si="28"/>
        <v>0.0001363558576005141</v>
      </c>
      <c r="O46" s="23">
        <f t="shared" si="31"/>
        <v>0.7491226042211733</v>
      </c>
      <c r="Q46" s="23">
        <f t="shared" si="2"/>
        <v>2.3482977635052216E-10</v>
      </c>
      <c r="R46" s="23">
        <f t="shared" si="3"/>
        <v>234829776350522.16</v>
      </c>
      <c r="S46" s="23">
        <f t="shared" si="29"/>
        <v>6775000000000.002</v>
      </c>
      <c r="U46" s="8">
        <f t="shared" si="4"/>
        <v>0.9935217501516896</v>
      </c>
      <c r="V46" s="9">
        <f t="shared" si="5"/>
        <v>0.0015991089700466315</v>
      </c>
      <c r="W46" s="10">
        <f t="shared" si="6"/>
        <v>6.854527249872603E-06</v>
      </c>
      <c r="X46" s="11">
        <f t="shared" si="7"/>
        <v>0.0039195718590225226</v>
      </c>
      <c r="Y46" s="12">
        <f t="shared" si="8"/>
        <v>0.006478249848310318</v>
      </c>
      <c r="Z46" s="13">
        <f t="shared" si="9"/>
        <v>0.959547111025802</v>
      </c>
      <c r="AA46" s="12">
        <f t="shared" si="10"/>
        <v>1.8410858394250712E-09</v>
      </c>
      <c r="AB46" s="14">
        <f t="shared" si="11"/>
        <v>7.653665302064742E-12</v>
      </c>
      <c r="AC46" s="13">
        <f t="shared" si="12"/>
        <v>3.7431572764890076E-07</v>
      </c>
      <c r="AD46" s="15">
        <f t="shared" si="13"/>
        <v>0.9977025284038451</v>
      </c>
      <c r="AE46" s="10">
        <f t="shared" si="14"/>
        <v>0.001514836698512506</v>
      </c>
      <c r="AF46" s="10">
        <f t="shared" si="15"/>
        <v>6.297399517949707E-06</v>
      </c>
      <c r="AG46" s="11">
        <f t="shared" si="16"/>
        <v>0.003748922651104237</v>
      </c>
      <c r="AH46" s="16">
        <f t="shared" si="17"/>
        <v>0.969337270735648</v>
      </c>
      <c r="AI46" s="8">
        <f t="shared" si="18"/>
        <v>0.9992187744405352</v>
      </c>
      <c r="AJ46" s="12">
        <f t="shared" si="19"/>
        <v>0.000681798027170344</v>
      </c>
      <c r="AK46" s="13">
        <f t="shared" si="20"/>
        <v>0.911630004098875</v>
      </c>
      <c r="AM46" s="1"/>
      <c r="AN46" s="17">
        <f t="shared" si="30"/>
        <v>66225600</v>
      </c>
      <c r="AX46">
        <v>4.079</v>
      </c>
      <c r="AY46" s="18">
        <f t="shared" si="1"/>
        <v>0.00022049632123706195</v>
      </c>
      <c r="AZ46" s="18">
        <f t="shared" si="0"/>
        <v>0.00012118718044643967</v>
      </c>
      <c r="BB46" s="19">
        <v>0.24723424723424722</v>
      </c>
      <c r="BC46" s="19">
        <v>0.13588263588263585</v>
      </c>
    </row>
    <row r="47" spans="7:55" ht="14.25" thickBot="1">
      <c r="G47" s="21">
        <f t="shared" si="21"/>
        <v>2.2000000000000006</v>
      </c>
      <c r="H47" s="23">
        <f t="shared" si="22"/>
        <v>0.011254309113926232</v>
      </c>
      <c r="I47" s="23">
        <f t="shared" si="23"/>
        <v>2.9879419388113247E-05</v>
      </c>
      <c r="J47" s="23">
        <f t="shared" si="24"/>
        <v>1.5326295168244213E-06</v>
      </c>
      <c r="K47" s="29">
        <f t="shared" si="25"/>
        <v>2.9431207679139263E-05</v>
      </c>
      <c r="L47" s="23">
        <f t="shared" si="26"/>
        <v>0.0004721774012709198</v>
      </c>
      <c r="M47" s="23">
        <f t="shared" si="27"/>
        <v>0.021065199623419233</v>
      </c>
      <c r="N47" s="23">
        <f t="shared" si="28"/>
        <v>0.00013867953146751147</v>
      </c>
      <c r="O47" s="23">
        <f t="shared" si="31"/>
        <v>0.7811246824458772</v>
      </c>
      <c r="Q47" s="23">
        <f t="shared" si="2"/>
        <v>2.373743351357673E-10</v>
      </c>
      <c r="R47" s="23">
        <f t="shared" si="3"/>
        <v>237374335135767.28</v>
      </c>
      <c r="S47" s="23">
        <f t="shared" si="29"/>
        <v>6775000000000.002</v>
      </c>
      <c r="U47" s="8">
        <f t="shared" si="4"/>
        <v>0.9934515533997245</v>
      </c>
      <c r="V47" s="9">
        <f t="shared" si="5"/>
        <v>0.00161643652893432</v>
      </c>
      <c r="W47" s="10">
        <f t="shared" si="6"/>
        <v>6.928801252954438E-06</v>
      </c>
      <c r="X47" s="11">
        <f t="shared" si="7"/>
        <v>0.0039620433937796315</v>
      </c>
      <c r="Y47" s="12">
        <f t="shared" si="8"/>
        <v>0.00654844660027556</v>
      </c>
      <c r="Z47" s="13">
        <f t="shared" si="9"/>
        <v>0.9594724912287114</v>
      </c>
      <c r="AA47" s="12">
        <f t="shared" si="10"/>
        <v>1.8610354012732529E-09</v>
      </c>
      <c r="AB47" s="14">
        <f t="shared" si="11"/>
        <v>7.73659857222476E-12</v>
      </c>
      <c r="AC47" s="13">
        <f t="shared" si="12"/>
        <v>3.7837172254037787E-07</v>
      </c>
      <c r="AD47" s="15">
        <f t="shared" si="13"/>
        <v>0.9977025284038451</v>
      </c>
      <c r="AE47" s="10">
        <f t="shared" si="14"/>
        <v>0.001531251103403213</v>
      </c>
      <c r="AF47" s="10">
        <f t="shared" si="15"/>
        <v>6.365636619379631E-06</v>
      </c>
      <c r="AG47" s="11">
        <f t="shared" si="16"/>
        <v>0.0037895450722269853</v>
      </c>
      <c r="AH47" s="16">
        <f t="shared" si="17"/>
        <v>0.9690050168022253</v>
      </c>
      <c r="AI47" s="8">
        <f t="shared" si="18"/>
        <v>0.9992103092699783</v>
      </c>
      <c r="AJ47" s="12">
        <f t="shared" si="19"/>
        <v>0.0006891858260549689</v>
      </c>
      <c r="AK47" s="13">
        <f t="shared" si="20"/>
        <v>0.9106724794444516</v>
      </c>
      <c r="AM47" s="1"/>
      <c r="AN47" s="17">
        <f t="shared" si="30"/>
        <v>69379200</v>
      </c>
      <c r="AX47">
        <v>4.215999999999999</v>
      </c>
      <c r="AY47" s="18">
        <f t="shared" si="1"/>
        <v>0.00022371368000997626</v>
      </c>
      <c r="AZ47" s="18">
        <f t="shared" si="0"/>
        <v>0.0001327267739119591</v>
      </c>
      <c r="BB47" s="19">
        <v>0.2508417508417508</v>
      </c>
      <c r="BC47" s="19">
        <v>0.14882154882154883</v>
      </c>
    </row>
    <row r="48" spans="7:55" ht="14.25" thickBot="1">
      <c r="G48" s="21">
        <f t="shared" si="21"/>
        <v>2.3000000000000007</v>
      </c>
      <c r="H48" s="23">
        <f t="shared" si="22"/>
        <v>0.011376258091490982</v>
      </c>
      <c r="I48" s="23">
        <f t="shared" si="23"/>
        <v>3.1142411308402337E-05</v>
      </c>
      <c r="J48" s="23">
        <f t="shared" si="24"/>
        <v>1.6662331570735368E-06</v>
      </c>
      <c r="K48" s="29">
        <f t="shared" si="25"/>
        <v>3.07462382233629E-05</v>
      </c>
      <c r="L48" s="23">
        <f t="shared" si="26"/>
        <v>0.00045754227065215874</v>
      </c>
      <c r="M48" s="23">
        <f t="shared" si="27"/>
        <v>0.021048564630550562</v>
      </c>
      <c r="N48" s="23">
        <f t="shared" si="28"/>
        <v>0.00014080946977319253</v>
      </c>
      <c r="O48" s="23">
        <f t="shared" si="31"/>
        <v>0.8128961069816809</v>
      </c>
      <c r="Q48" s="23">
        <f t="shared" si="2"/>
        <v>2.4001643195513044E-10</v>
      </c>
      <c r="R48" s="23">
        <f t="shared" si="3"/>
        <v>240016431955130.44</v>
      </c>
      <c r="S48" s="23">
        <f t="shared" si="29"/>
        <v>6775000000000.002</v>
      </c>
      <c r="U48" s="8">
        <f t="shared" si="4"/>
        <v>0.9933786658656764</v>
      </c>
      <c r="V48" s="9">
        <f t="shared" si="5"/>
        <v>0.0016344282878553388</v>
      </c>
      <c r="W48" s="10">
        <f t="shared" si="6"/>
        <v>7.005922327319785E-06</v>
      </c>
      <c r="X48" s="11">
        <f t="shared" si="7"/>
        <v>0.004006142947519916</v>
      </c>
      <c r="Y48" s="12">
        <f t="shared" si="8"/>
        <v>0.006621334134323678</v>
      </c>
      <c r="Z48" s="13">
        <f t="shared" si="9"/>
        <v>0.9593950111053602</v>
      </c>
      <c r="AA48" s="12">
        <f t="shared" si="10"/>
        <v>1.881749669779214E-09</v>
      </c>
      <c r="AB48" s="14">
        <f t="shared" si="11"/>
        <v>7.822710840716943E-12</v>
      </c>
      <c r="AC48" s="13">
        <f t="shared" si="12"/>
        <v>3.825831918388136E-07</v>
      </c>
      <c r="AD48" s="15">
        <f t="shared" si="13"/>
        <v>0.9977025284038451</v>
      </c>
      <c r="AE48" s="10">
        <f t="shared" si="14"/>
        <v>0.0015482947053058116</v>
      </c>
      <c r="AF48" s="10">
        <f t="shared" si="15"/>
        <v>6.436489385562905E-06</v>
      </c>
      <c r="AG48" s="11">
        <f t="shared" si="16"/>
        <v>0.0038317246321041623</v>
      </c>
      <c r="AH48" s="16">
        <f t="shared" si="17"/>
        <v>0.9686600269101437</v>
      </c>
      <c r="AI48" s="8">
        <f t="shared" si="18"/>
        <v>0.9992015196124813</v>
      </c>
      <c r="AJ48" s="12">
        <f t="shared" si="19"/>
        <v>0.0006968568140660719</v>
      </c>
      <c r="AK48" s="13">
        <f t="shared" si="20"/>
        <v>0.9096782509524304</v>
      </c>
      <c r="AM48" s="1"/>
      <c r="AN48" s="17">
        <f t="shared" si="30"/>
        <v>72532800</v>
      </c>
      <c r="AX48">
        <v>4.235</v>
      </c>
      <c r="AY48" s="18">
        <f t="shared" si="1"/>
        <v>0.00013812269705603037</v>
      </c>
      <c r="AZ48" s="18">
        <f t="shared" si="0"/>
        <v>8.630381766381767E-05</v>
      </c>
      <c r="BB48" s="19">
        <v>0.15487179487179487</v>
      </c>
      <c r="BC48" s="19">
        <v>0.09676923076923077</v>
      </c>
    </row>
    <row r="49" spans="7:55" ht="14.25" thickBot="1">
      <c r="G49" s="21">
        <f t="shared" si="21"/>
        <v>2.400000000000001</v>
      </c>
      <c r="H49" s="23">
        <f t="shared" si="22"/>
        <v>0.011502881617587819</v>
      </c>
      <c r="I49" s="23">
        <f t="shared" si="23"/>
        <v>3.239559450060342E-05</v>
      </c>
      <c r="J49" s="23">
        <f t="shared" si="24"/>
        <v>1.8048349862293955E-06</v>
      </c>
      <c r="K49" s="29">
        <f t="shared" si="25"/>
        <v>3.205903186604979E-05</v>
      </c>
      <c r="L49" s="23">
        <f t="shared" si="26"/>
        <v>0.0004432029082024484</v>
      </c>
      <c r="M49" s="23">
        <f t="shared" si="27"/>
        <v>0.021031757764507646</v>
      </c>
      <c r="N49" s="23">
        <f t="shared" si="28"/>
        <v>0.00014275914786992616</v>
      </c>
      <c r="O49" s="23">
        <f t="shared" si="31"/>
        <v>0.8444585883490288</v>
      </c>
      <c r="Q49" s="23">
        <f t="shared" si="2"/>
        <v>2.427534192412842E-10</v>
      </c>
      <c r="R49" s="23">
        <f t="shared" si="3"/>
        <v>242753419241284.2</v>
      </c>
      <c r="S49" s="23">
        <f t="shared" si="29"/>
        <v>6775000000000.002</v>
      </c>
      <c r="U49" s="8">
        <f t="shared" si="4"/>
        <v>0.9933031605879943</v>
      </c>
      <c r="V49" s="9">
        <f t="shared" si="5"/>
        <v>0.001653066217798512</v>
      </c>
      <c r="W49" s="10">
        <f t="shared" si="6"/>
        <v>7.085813192213734E-06</v>
      </c>
      <c r="X49" s="11">
        <f t="shared" si="7"/>
        <v>0.004051826329380731</v>
      </c>
      <c r="Y49" s="12">
        <f t="shared" si="8"/>
        <v>0.006696839412005697</v>
      </c>
      <c r="Z49" s="13">
        <f t="shared" si="9"/>
        <v>0.959314748296296</v>
      </c>
      <c r="AA49" s="12">
        <f t="shared" si="10"/>
        <v>1.9032078877851904E-09</v>
      </c>
      <c r="AB49" s="14">
        <f t="shared" si="11"/>
        <v>7.911915816975826E-12</v>
      </c>
      <c r="AC49" s="13">
        <f t="shared" si="12"/>
        <v>3.869459153549882E-07</v>
      </c>
      <c r="AD49" s="15">
        <f t="shared" si="13"/>
        <v>0.9977025284038451</v>
      </c>
      <c r="AE49" s="10">
        <f t="shared" si="14"/>
        <v>0.0015659504253293197</v>
      </c>
      <c r="AF49" s="10">
        <f t="shared" si="15"/>
        <v>6.509886817031442E-06</v>
      </c>
      <c r="AG49" s="11">
        <f t="shared" si="16"/>
        <v>0.003875419063842368</v>
      </c>
      <c r="AH49" s="16">
        <f t="shared" si="17"/>
        <v>0.9683026467636029</v>
      </c>
      <c r="AI49" s="8">
        <f t="shared" si="18"/>
        <v>0.9991924142759004</v>
      </c>
      <c r="AJ49" s="12">
        <f t="shared" si="19"/>
        <v>0.0007048033043327258</v>
      </c>
      <c r="AK49" s="13">
        <f t="shared" si="20"/>
        <v>0.9086483149098709</v>
      </c>
      <c r="AM49" s="1"/>
      <c r="AN49" s="17">
        <f t="shared" si="30"/>
        <v>75686400</v>
      </c>
      <c r="AX49">
        <v>4.399</v>
      </c>
      <c r="AY49" s="18">
        <f t="shared" si="1"/>
        <v>0.0001461950997150997</v>
      </c>
      <c r="AZ49" s="18">
        <f t="shared" si="0"/>
        <v>9.707464387464387E-05</v>
      </c>
      <c r="BB49" s="19">
        <v>0.16392307692307692</v>
      </c>
      <c r="BC49" s="19">
        <v>0.10884615384615384</v>
      </c>
    </row>
    <row r="50" spans="7:55" ht="14.25" thickBot="1">
      <c r="G50" s="21">
        <f t="shared" si="21"/>
        <v>2.500000000000001</v>
      </c>
      <c r="H50" s="23">
        <f t="shared" si="22"/>
        <v>0.011634052806514396</v>
      </c>
      <c r="I50" s="23">
        <f t="shared" si="23"/>
        <v>3.363875254247846E-05</v>
      </c>
      <c r="J50" s="23">
        <f t="shared" si="24"/>
        <v>1.9484091645359136E-06</v>
      </c>
      <c r="K50" s="29">
        <f t="shared" si="25"/>
        <v>3.336957681934731E-05</v>
      </c>
      <c r="L50" s="23">
        <f t="shared" si="26"/>
        <v>0.0004291545490657569</v>
      </c>
      <c r="M50" s="23">
        <f t="shared" si="27"/>
        <v>0.02101477281718431</v>
      </c>
      <c r="N50" s="23">
        <f t="shared" si="28"/>
        <v>0.00014454111151832795</v>
      </c>
      <c r="O50" s="23">
        <f t="shared" si="31"/>
        <v>0.8758318280828097</v>
      </c>
      <c r="Q50" s="23">
        <f t="shared" si="2"/>
        <v>2.4558274355712763E-10</v>
      </c>
      <c r="R50" s="23">
        <f t="shared" si="3"/>
        <v>245582743557127.62</v>
      </c>
      <c r="S50" s="23">
        <f t="shared" si="29"/>
        <v>6775000000000.002</v>
      </c>
      <c r="U50" s="8">
        <f t="shared" si="4"/>
        <v>0.9932251080083565</v>
      </c>
      <c r="V50" s="9">
        <f t="shared" si="5"/>
        <v>0.0016723329307467153</v>
      </c>
      <c r="W50" s="10">
        <f t="shared" si="6"/>
        <v>7.168399314480987E-06</v>
      </c>
      <c r="X50" s="11">
        <f t="shared" si="7"/>
        <v>0.004099050919638292</v>
      </c>
      <c r="Y50" s="12">
        <f t="shared" si="8"/>
        <v>0.006774891991643529</v>
      </c>
      <c r="Z50" s="13">
        <f t="shared" si="9"/>
        <v>0.9592317776816746</v>
      </c>
      <c r="AA50" s="12">
        <f t="shared" si="10"/>
        <v>1.925390036122567E-09</v>
      </c>
      <c r="AB50" s="14">
        <f t="shared" si="11"/>
        <v>8.004130278365661E-12</v>
      </c>
      <c r="AC50" s="13">
        <f t="shared" si="12"/>
        <v>3.9145582294208584E-07</v>
      </c>
      <c r="AD50" s="15">
        <f t="shared" si="13"/>
        <v>0.9977025284038451</v>
      </c>
      <c r="AE50" s="10">
        <f t="shared" si="14"/>
        <v>0.00158420179179673</v>
      </c>
      <c r="AF50" s="10">
        <f t="shared" si="15"/>
        <v>6.585760438595175E-06</v>
      </c>
      <c r="AG50" s="11">
        <f t="shared" si="16"/>
        <v>0.003920587603283265</v>
      </c>
      <c r="AH50" s="16">
        <f t="shared" si="17"/>
        <v>0.9679332097758161</v>
      </c>
      <c r="AI50" s="8">
        <f t="shared" si="18"/>
        <v>0.9991830017549428</v>
      </c>
      <c r="AJ50" s="12">
        <f t="shared" si="19"/>
        <v>0.0007130178832789993</v>
      </c>
      <c r="AK50" s="13">
        <f t="shared" si="20"/>
        <v>0.9075836321823628</v>
      </c>
      <c r="AM50" s="1"/>
      <c r="AN50" s="17">
        <f t="shared" si="30"/>
        <v>78840000</v>
      </c>
      <c r="AX50">
        <v>4.703</v>
      </c>
      <c r="AY50" s="18">
        <f t="shared" si="1"/>
        <v>0.00017757675520638482</v>
      </c>
      <c r="AZ50" s="18">
        <f t="shared" si="0"/>
        <v>0.00012888739244294799</v>
      </c>
      <c r="BB50" s="19">
        <v>0.1991101491101491</v>
      </c>
      <c r="BC50" s="19">
        <v>0.14451659451659452</v>
      </c>
    </row>
    <row r="51" spans="7:55" ht="14.25" thickBot="1">
      <c r="G51" s="21">
        <f t="shared" si="21"/>
        <v>2.600000000000001</v>
      </c>
      <c r="H51" s="23">
        <f t="shared" si="22"/>
        <v>0.011769649283796393</v>
      </c>
      <c r="I51" s="23">
        <f t="shared" si="23"/>
        <v>3.487166657120339E-05</v>
      </c>
      <c r="J51" s="23">
        <f t="shared" si="24"/>
        <v>2.0969324777125963E-06</v>
      </c>
      <c r="K51" s="29">
        <f t="shared" si="25"/>
        <v>3.467786291944586E-05</v>
      </c>
      <c r="L51" s="23">
        <f t="shared" si="26"/>
        <v>0.00041539294016711104</v>
      </c>
      <c r="M51" s="23">
        <f t="shared" si="27"/>
        <v>0.020997603784672397</v>
      </c>
      <c r="N51" s="23">
        <f t="shared" si="28"/>
        <v>0.00014616705582317787</v>
      </c>
      <c r="O51" s="23">
        <f t="shared" si="31"/>
        <v>0.907033609272701</v>
      </c>
      <c r="Q51" s="23">
        <f t="shared" si="2"/>
        <v>2.4850190919107335E-10</v>
      </c>
      <c r="R51" s="23">
        <f t="shared" si="3"/>
        <v>248501909191073.38</v>
      </c>
      <c r="S51" s="23">
        <f t="shared" si="29"/>
        <v>6775000000000.002</v>
      </c>
      <c r="U51" s="8">
        <f t="shared" si="4"/>
        <v>0.993144576975967</v>
      </c>
      <c r="V51" s="9">
        <f t="shared" si="5"/>
        <v>0.0016922114317734615</v>
      </c>
      <c r="W51" s="10">
        <f t="shared" si="6"/>
        <v>7.253607845936151E-06</v>
      </c>
      <c r="X51" s="11">
        <f t="shared" si="7"/>
        <v>0.004147775062072258</v>
      </c>
      <c r="Y51" s="12">
        <f t="shared" si="8"/>
        <v>0.006855423024033024</v>
      </c>
      <c r="Z51" s="13">
        <f t="shared" si="9"/>
        <v>0.9591461724488372</v>
      </c>
      <c r="AA51" s="12">
        <f t="shared" si="10"/>
        <v>1.94827654819577E-09</v>
      </c>
      <c r="AB51" s="14">
        <f t="shared" si="11"/>
        <v>8.099272883663555E-12</v>
      </c>
      <c r="AC51" s="13">
        <f t="shared" si="12"/>
        <v>3.961089364670378E-07</v>
      </c>
      <c r="AD51" s="15">
        <f t="shared" si="13"/>
        <v>0.9977025284038451</v>
      </c>
      <c r="AE51" s="10">
        <f t="shared" si="14"/>
        <v>0.0016030327054059857</v>
      </c>
      <c r="AF51" s="10">
        <f t="shared" si="15"/>
        <v>6.664043323081618E-06</v>
      </c>
      <c r="AG51" s="11">
        <f t="shared" si="16"/>
        <v>0.003967190407823218</v>
      </c>
      <c r="AH51" s="16">
        <f t="shared" si="17"/>
        <v>0.9675520418225289</v>
      </c>
      <c r="AI51" s="8">
        <f t="shared" si="18"/>
        <v>0.9991732903522751</v>
      </c>
      <c r="AJ51" s="12">
        <f t="shared" si="19"/>
        <v>0.0007214933049275591</v>
      </c>
      <c r="AK51" s="13">
        <f t="shared" si="20"/>
        <v>0.9064851419132222</v>
      </c>
      <c r="AM51" s="1"/>
      <c r="AN51" s="17">
        <f t="shared" si="30"/>
        <v>81993600</v>
      </c>
      <c r="AX51">
        <v>4.725</v>
      </c>
      <c r="AY51" s="18">
        <f t="shared" si="1"/>
        <v>0.00017221449058486092</v>
      </c>
      <c r="AZ51" s="18">
        <f t="shared" si="0"/>
        <v>0.00012757899987529616</v>
      </c>
      <c r="BB51" s="19">
        <v>0.19309764309764307</v>
      </c>
      <c r="BC51" s="19">
        <v>0.14304954304954304</v>
      </c>
    </row>
    <row r="52" spans="7:40" ht="14.25" thickBot="1">
      <c r="G52" s="21">
        <f t="shared" si="21"/>
        <v>2.700000000000001</v>
      </c>
      <c r="H52" s="23">
        <f t="shared" si="22"/>
        <v>0.011909551441477354</v>
      </c>
      <c r="I52" s="23">
        <f t="shared" si="23"/>
        <v>3.609411567993179E-05</v>
      </c>
      <c r="J52" s="23">
        <f t="shared" si="24"/>
        <v>2.250383663222999E-06</v>
      </c>
      <c r="K52" s="29">
        <f t="shared" si="25"/>
        <v>3.598388146615915E-05</v>
      </c>
      <c r="L52" s="23">
        <f t="shared" si="26"/>
        <v>0.00040191428741735187</v>
      </c>
      <c r="M52" s="23">
        <f t="shared" si="27"/>
        <v>0.020980244863044503</v>
      </c>
      <c r="N52" s="23">
        <f t="shared" si="28"/>
        <v>0.00014764789489107397</v>
      </c>
      <c r="O52" s="23">
        <f t="shared" si="31"/>
        <v>0.9380798727922225</v>
      </c>
      <c r="Q52" s="23">
        <f t="shared" si="2"/>
        <v>2.5150844557631963E-10</v>
      </c>
      <c r="R52" s="23">
        <f t="shared" si="3"/>
        <v>251508445576319.62</v>
      </c>
      <c r="S52" s="23">
        <f t="shared" si="29"/>
        <v>6775000000000.002</v>
      </c>
      <c r="U52" s="8">
        <f t="shared" si="4"/>
        <v>0.9930616356463606</v>
      </c>
      <c r="V52" s="9">
        <f t="shared" si="5"/>
        <v>0.0017126848971794945</v>
      </c>
      <c r="W52" s="10">
        <f t="shared" si="6"/>
        <v>7.341366672353644E-06</v>
      </c>
      <c r="X52" s="11">
        <f t="shared" si="7"/>
        <v>0.004197957520156911</v>
      </c>
      <c r="Y52" s="12">
        <f t="shared" si="8"/>
        <v>0.006938364353639319</v>
      </c>
      <c r="Z52" s="13">
        <f t="shared" si="9"/>
        <v>0.9590580050477483</v>
      </c>
      <c r="AA52" s="12">
        <f t="shared" si="10"/>
        <v>1.9718480545465273E-09</v>
      </c>
      <c r="AB52" s="14">
        <f t="shared" si="11"/>
        <v>8.197263111175449E-12</v>
      </c>
      <c r="AC52" s="13">
        <f t="shared" si="12"/>
        <v>4.0090131787724927E-07</v>
      </c>
      <c r="AD52" s="15">
        <f t="shared" si="13"/>
        <v>0.9977025284038451</v>
      </c>
      <c r="AE52" s="10">
        <f t="shared" si="14"/>
        <v>0.0016224272290586675</v>
      </c>
      <c r="AF52" s="10">
        <f t="shared" si="15"/>
        <v>6.744669217622722E-06</v>
      </c>
      <c r="AG52" s="11">
        <f t="shared" si="16"/>
        <v>0.004015188036280669</v>
      </c>
      <c r="AH52" s="16">
        <f t="shared" si="17"/>
        <v>0.9671594654962247</v>
      </c>
      <c r="AI52" s="8">
        <f t="shared" si="18"/>
        <v>0.9991632882869136</v>
      </c>
      <c r="AJ52" s="12">
        <f t="shared" si="19"/>
        <v>0.00073022239630572</v>
      </c>
      <c r="AK52" s="13">
        <f t="shared" si="20"/>
        <v>0.905353773783711</v>
      </c>
      <c r="AM52" s="1"/>
      <c r="AN52" s="17">
        <f t="shared" si="30"/>
        <v>85147200</v>
      </c>
    </row>
    <row r="53" spans="7:40" ht="14.25" thickBot="1">
      <c r="G53" s="21">
        <f t="shared" si="21"/>
        <v>2.800000000000001</v>
      </c>
      <c r="H53" s="23">
        <f t="shared" si="22"/>
        <v>0.012053640876674538</v>
      </c>
      <c r="I53" s="23">
        <f t="shared" si="23"/>
        <v>3.7305877345451066E-05</v>
      </c>
      <c r="J53" s="23">
        <f t="shared" si="24"/>
        <v>2.408742748982603E-06</v>
      </c>
      <c r="K53" s="29">
        <f t="shared" si="25"/>
        <v>3.72876250770795E-05</v>
      </c>
      <c r="L53" s="23">
        <f t="shared" si="26"/>
        <v>0.00038871520739386205</v>
      </c>
      <c r="M53" s="23">
        <f t="shared" si="27"/>
        <v>0.02096269044642417</v>
      </c>
      <c r="N53" s="23">
        <f t="shared" si="28"/>
        <v>0.00014899382350982765</v>
      </c>
      <c r="O53" s="23">
        <f t="shared" si="31"/>
        <v>0.9689847814134096</v>
      </c>
      <c r="Q53" s="23">
        <f t="shared" si="2"/>
        <v>2.5459987803788784E-10</v>
      </c>
      <c r="R53" s="23">
        <f t="shared" si="3"/>
        <v>254599878037887.88</v>
      </c>
      <c r="S53" s="23">
        <f t="shared" si="29"/>
        <v>6775000000000.002</v>
      </c>
      <c r="U53" s="8">
        <f t="shared" si="4"/>
        <v>0.9929763522884048</v>
      </c>
      <c r="V53" s="9">
        <f t="shared" si="5"/>
        <v>0.0017337364752903046</v>
      </c>
      <c r="W53" s="10">
        <f t="shared" si="6"/>
        <v>7.431603559592893E-06</v>
      </c>
      <c r="X53" s="11">
        <f t="shared" si="7"/>
        <v>0.004249556988796462</v>
      </c>
      <c r="Y53" s="12">
        <f t="shared" si="8"/>
        <v>0.007023647711595263</v>
      </c>
      <c r="Z53" s="13">
        <f t="shared" si="9"/>
        <v>0.9589673480488455</v>
      </c>
      <c r="AA53" s="12">
        <f t="shared" si="10"/>
        <v>1.9960851535081027E-09</v>
      </c>
      <c r="AB53" s="14">
        <f t="shared" si="11"/>
        <v>8.298020305311951E-12</v>
      </c>
      <c r="AC53" s="13">
        <f t="shared" si="12"/>
        <v>4.058290225717428E-07</v>
      </c>
      <c r="AD53" s="15">
        <f t="shared" si="13"/>
        <v>0.9977025284038451</v>
      </c>
      <c r="AE53" s="10">
        <f t="shared" si="14"/>
        <v>0.0016423693991553857</v>
      </c>
      <c r="AF53" s="10">
        <f t="shared" si="15"/>
        <v>6.8275717591819946E-06</v>
      </c>
      <c r="AG53" s="11">
        <f t="shared" si="16"/>
        <v>0.0040645409818893755</v>
      </c>
      <c r="AH53" s="16">
        <f t="shared" si="17"/>
        <v>0.9667558039258092</v>
      </c>
      <c r="AI53" s="8">
        <f t="shared" si="18"/>
        <v>0.9991530037915409</v>
      </c>
      <c r="AJ53" s="12">
        <f t="shared" si="19"/>
        <v>0.0007391979725132339</v>
      </c>
      <c r="AK53" s="13">
        <f t="shared" si="20"/>
        <v>0.9041904590210099</v>
      </c>
      <c r="AM53" s="1"/>
      <c r="AN53" s="17">
        <f t="shared" si="30"/>
        <v>88300800</v>
      </c>
    </row>
    <row r="54" spans="7:40" ht="14.25" thickBot="1">
      <c r="G54" s="21">
        <f t="shared" si="21"/>
        <v>2.9000000000000012</v>
      </c>
      <c r="H54" s="23">
        <f t="shared" si="22"/>
        <v>0.012201798989619218</v>
      </c>
      <c r="I54" s="23">
        <f t="shared" si="23"/>
        <v>3.850672788788739E-05</v>
      </c>
      <c r="J54" s="23">
        <f t="shared" si="24"/>
        <v>2.571990402045414E-06</v>
      </c>
      <c r="K54" s="29">
        <f t="shared" si="25"/>
        <v>3.8589087554179414E-05</v>
      </c>
      <c r="L54" s="23">
        <f t="shared" si="26"/>
        <v>0.00037579268282224076</v>
      </c>
      <c r="M54" s="23">
        <f t="shared" si="27"/>
        <v>0.02094493512709695</v>
      </c>
      <c r="N54" s="23">
        <f t="shared" si="28"/>
        <v>0.0001502143719470657</v>
      </c>
      <c r="O54" s="23">
        <f t="shared" si="31"/>
        <v>0.999760773729484</v>
      </c>
      <c r="Q54" s="23">
        <f t="shared" si="2"/>
        <v>2.57773701489036E-10</v>
      </c>
      <c r="R54" s="23">
        <f t="shared" si="3"/>
        <v>257773701489036.06</v>
      </c>
      <c r="S54" s="23">
        <f t="shared" si="29"/>
        <v>6775000000000.002</v>
      </c>
      <c r="U54" s="8">
        <f t="shared" si="4"/>
        <v>0.9928887960099357</v>
      </c>
      <c r="V54" s="9">
        <f t="shared" si="5"/>
        <v>0.0017553491073378678</v>
      </c>
      <c r="W54" s="10">
        <f t="shared" si="6"/>
        <v>7.524245385813886E-06</v>
      </c>
      <c r="X54" s="11">
        <f t="shared" si="7"/>
        <v>0.004302531655288744</v>
      </c>
      <c r="Y54" s="12">
        <f t="shared" si="8"/>
        <v>0.007111203990064285</v>
      </c>
      <c r="Z54" s="13">
        <f t="shared" si="9"/>
        <v>0.9588742749143989</v>
      </c>
      <c r="AA54" s="12">
        <f t="shared" si="10"/>
        <v>2.0209682049828952E-09</v>
      </c>
      <c r="AB54" s="14">
        <f t="shared" si="11"/>
        <v>8.40146281929141E-12</v>
      </c>
      <c r="AC54" s="13">
        <f t="shared" si="12"/>
        <v>4.108880574735705E-07</v>
      </c>
      <c r="AD54" s="15">
        <f t="shared" si="13"/>
        <v>0.9977025284038451</v>
      </c>
      <c r="AE54" s="10">
        <f t="shared" si="14"/>
        <v>0.0016628430559169642</v>
      </c>
      <c r="AF54" s="10">
        <f t="shared" si="15"/>
        <v>6.912683769174647E-06</v>
      </c>
      <c r="AG54" s="11">
        <f t="shared" si="16"/>
        <v>0.004115209252376738</v>
      </c>
      <c r="AH54" s="16">
        <f t="shared" si="17"/>
        <v>0.9663413842111821</v>
      </c>
      <c r="AI54" s="8">
        <f t="shared" si="18"/>
        <v>0.9991424452000134</v>
      </c>
      <c r="AJ54" s="12">
        <f t="shared" si="19"/>
        <v>0.000748412760353213</v>
      </c>
      <c r="AK54" s="13">
        <f t="shared" si="20"/>
        <v>0.9029961402963324</v>
      </c>
      <c r="AM54" s="1"/>
      <c r="AN54" s="17">
        <f t="shared" si="30"/>
        <v>91454400</v>
      </c>
    </row>
    <row r="55" spans="7:40" ht="14.25" thickBot="1">
      <c r="G55" s="21">
        <f t="shared" si="21"/>
        <v>3.0000000000000013</v>
      </c>
      <c r="H55" s="23">
        <f t="shared" si="22"/>
        <v>0.01235390572304698</v>
      </c>
      <c r="I55" s="23">
        <f t="shared" si="23"/>
        <v>3.969644296309065E-05</v>
      </c>
      <c r="J55" s="23">
        <f t="shared" si="24"/>
        <v>2.740107285573405E-06</v>
      </c>
      <c r="K55" s="29">
        <f t="shared" si="25"/>
        <v>3.9888263761073544E-05</v>
      </c>
      <c r="L55" s="23">
        <f t="shared" si="26"/>
        <v>0.00036314402129487784</v>
      </c>
      <c r="M55" s="23">
        <f t="shared" si="27"/>
        <v>0.0209269736974433</v>
      </c>
      <c r="N55" s="23">
        <f t="shared" si="28"/>
        <v>0.0001513184547991276</v>
      </c>
      <c r="O55" s="23">
        <f t="shared" si="31"/>
        <v>1.0304186095889092</v>
      </c>
      <c r="Q55" s="23">
        <f t="shared" si="2"/>
        <v>2.610273567948919E-10</v>
      </c>
      <c r="R55" s="23">
        <f t="shared" si="3"/>
        <v>261027356794891.9</v>
      </c>
      <c r="S55" s="23">
        <f t="shared" si="29"/>
        <v>6775000000000.002</v>
      </c>
      <c r="U55" s="8">
        <f t="shared" si="4"/>
        <v>0.9927990374098161</v>
      </c>
      <c r="V55" s="9">
        <f t="shared" si="5"/>
        <v>0.001777505366505222</v>
      </c>
      <c r="W55" s="10">
        <f t="shared" si="6"/>
        <v>7.619217451547117E-06</v>
      </c>
      <c r="X55" s="11">
        <f t="shared" si="7"/>
        <v>0.004356838804807791</v>
      </c>
      <c r="Y55" s="12">
        <f t="shared" si="8"/>
        <v>0.007200962590183857</v>
      </c>
      <c r="Z55" s="13">
        <f t="shared" si="9"/>
        <v>0.9587788606916526</v>
      </c>
      <c r="AA55" s="12">
        <f t="shared" si="10"/>
        <v>2.0464771451312696E-09</v>
      </c>
      <c r="AB55" s="14">
        <f t="shared" si="11"/>
        <v>8.507507244774051E-12</v>
      </c>
      <c r="AC55" s="13">
        <f t="shared" si="12"/>
        <v>4.160743433537403E-07</v>
      </c>
      <c r="AD55" s="15">
        <f t="shared" si="13"/>
        <v>0.9977025284038451</v>
      </c>
      <c r="AE55" s="10">
        <f t="shared" si="14"/>
        <v>0.0016838316909112909</v>
      </c>
      <c r="AF55" s="10">
        <f t="shared" si="15"/>
        <v>6.999936619614223E-06</v>
      </c>
      <c r="AG55" s="11">
        <f t="shared" si="16"/>
        <v>0.00416715199262277</v>
      </c>
      <c r="AH55" s="16">
        <f t="shared" si="17"/>
        <v>0.9659165405095389</v>
      </c>
      <c r="AI55" s="8">
        <f t="shared" si="18"/>
        <v>0.9991316210259928</v>
      </c>
      <c r="AJ55" s="12">
        <f t="shared" si="19"/>
        <v>0.0007578593297069803</v>
      </c>
      <c r="AK55" s="13">
        <f t="shared" si="20"/>
        <v>0.9017717806193551</v>
      </c>
      <c r="AM55" s="1"/>
      <c r="AN55" s="17">
        <f t="shared" si="30"/>
        <v>94608000</v>
      </c>
    </row>
    <row r="56" spans="7:40" ht="14.25" thickBot="1">
      <c r="G56" s="21">
        <f t="shared" si="21"/>
        <v>3.1000000000000014</v>
      </c>
      <c r="H56" s="23">
        <f t="shared" si="22"/>
        <v>0.012509838429415573</v>
      </c>
      <c r="I56" s="23">
        <f t="shared" si="23"/>
        <v>4.0874798087972013E-05</v>
      </c>
      <c r="J56" s="23">
        <f t="shared" si="24"/>
        <v>2.9130734231045878E-06</v>
      </c>
      <c r="K56" s="29">
        <f t="shared" si="25"/>
        <v>4.118514950944305E-05</v>
      </c>
      <c r="L56" s="23">
        <f t="shared" si="26"/>
        <v>0.00035076681675587075</v>
      </c>
      <c r="M56" s="23">
        <f t="shared" si="27"/>
        <v>0.02090880115349484</v>
      </c>
      <c r="N56" s="23">
        <f t="shared" si="28"/>
        <v>0.00015231441468391868</v>
      </c>
      <c r="O56" s="23">
        <f t="shared" si="31"/>
        <v>1.0609674085691994</v>
      </c>
      <c r="Q56" s="23">
        <f t="shared" si="2"/>
        <v>2.643582096000887E-10</v>
      </c>
      <c r="R56" s="23">
        <f t="shared" si="3"/>
        <v>264358209600088.72</v>
      </c>
      <c r="S56" s="23">
        <f t="shared" si="29"/>
        <v>6775000000000.002</v>
      </c>
      <c r="U56" s="8">
        <f t="shared" si="4"/>
        <v>0.9927071491620166</v>
      </c>
      <c r="V56" s="9">
        <f t="shared" si="5"/>
        <v>0.0018001873137500409</v>
      </c>
      <c r="W56" s="10">
        <f t="shared" si="6"/>
        <v>7.716442861686147E-06</v>
      </c>
      <c r="X56" s="11">
        <f t="shared" si="7"/>
        <v>0.0044124344670133705</v>
      </c>
      <c r="Y56" s="12">
        <f t="shared" si="8"/>
        <v>0.0072928508379834075</v>
      </c>
      <c r="Z56" s="13">
        <f t="shared" si="9"/>
        <v>0.9586811826337103</v>
      </c>
      <c r="AA56" s="12">
        <f t="shared" si="10"/>
        <v>2.0725913203783796E-09</v>
      </c>
      <c r="AB56" s="14">
        <f t="shared" si="11"/>
        <v>8.616067721803875E-12</v>
      </c>
      <c r="AC56" s="13">
        <f t="shared" si="12"/>
        <v>4.2138368108273245E-07</v>
      </c>
      <c r="AD56" s="15">
        <f t="shared" si="13"/>
        <v>0.9977025284038451</v>
      </c>
      <c r="AE56" s="10">
        <f t="shared" si="14"/>
        <v>0.0017053183104749185</v>
      </c>
      <c r="AF56" s="10">
        <f t="shared" si="15"/>
        <v>7.089259665336067E-06</v>
      </c>
      <c r="AG56" s="11">
        <f t="shared" si="16"/>
        <v>0.004220327146655439</v>
      </c>
      <c r="AH56" s="16">
        <f t="shared" si="17"/>
        <v>0.965481616799937</v>
      </c>
      <c r="AI56" s="8">
        <f t="shared" si="18"/>
        <v>0.9991205400333826</v>
      </c>
      <c r="AJ56" s="12">
        <f t="shared" si="19"/>
        <v>0.0007675300320628357</v>
      </c>
      <c r="AK56" s="13">
        <f t="shared" si="20"/>
        <v>0.90051837130544</v>
      </c>
      <c r="AM56" s="1"/>
      <c r="AN56" s="17">
        <f t="shared" si="30"/>
        <v>97761600</v>
      </c>
    </row>
    <row r="57" spans="7:40" ht="14.25" thickBot="1">
      <c r="G57" s="21">
        <f t="shared" si="21"/>
        <v>3.2000000000000015</v>
      </c>
      <c r="H57" s="23">
        <f t="shared" si="22"/>
        <v>0.012669470856211052</v>
      </c>
      <c r="I57" s="23">
        <f t="shared" si="23"/>
        <v>4.204156919867374E-05</v>
      </c>
      <c r="J57" s="23">
        <f t="shared" si="24"/>
        <v>3.090867569805654E-06</v>
      </c>
      <c r="K57" s="29">
        <f t="shared" si="25"/>
        <v>4.247974145336797E-05</v>
      </c>
      <c r="L57" s="23">
        <f t="shared" si="26"/>
        <v>0.00033865891336122534</v>
      </c>
      <c r="M57" s="23">
        <f t="shared" si="27"/>
        <v>0.020890412699930378</v>
      </c>
      <c r="N57" s="23">
        <f t="shared" si="28"/>
        <v>0.00015321006145724118</v>
      </c>
      <c r="O57" s="23">
        <f t="shared" si="31"/>
        <v>1.0914146828784184</v>
      </c>
      <c r="Q57" s="23">
        <f aca="true" t="shared" si="32" ref="Q57:Q88">R57*1E-24</f>
        <v>2.677635314820164E-10</v>
      </c>
      <c r="R57" s="23">
        <f aca="true" t="shared" si="33" ref="R57:R88">AN$5/(L57*L$19+M57*M$19+N57*N$19)</f>
        <v>267763531482016.4</v>
      </c>
      <c r="S57" s="23">
        <f t="shared" si="29"/>
        <v>6775000000000.002</v>
      </c>
      <c r="U57" s="8">
        <f aca="true" t="shared" si="34" ref="U57:U88">1-Q57*I$20*$AN$13</f>
        <v>0.992613206535541</v>
      </c>
      <c r="V57" s="9">
        <f aca="true" t="shared" si="35" ref="V57:V88">I$16*L$19*Q57*$AN$13</f>
        <v>0.0018233763694648424</v>
      </c>
      <c r="W57" s="10">
        <f aca="true" t="shared" si="36" ref="W57:W88">I$17*M$19*Q57*$AN$13</f>
        <v>7.815841975363363E-06</v>
      </c>
      <c r="X57" s="11">
        <f aca="true" t="shared" si="37" ref="X57:X88">I$18*N$19*Q57*$AN$13</f>
        <v>0.004469273101477657</v>
      </c>
      <c r="Y57" s="12">
        <f aca="true" t="shared" si="38" ref="Y57:Y88">I$20*Q57*$AN$13</f>
        <v>0.007386793464459009</v>
      </c>
      <c r="Z57" s="13">
        <f aca="true" t="shared" si="39" ref="Z57:Z88">1-(Q57*J$20+J$21)*$AN$13</f>
        <v>0.9585813207522197</v>
      </c>
      <c r="AA57" s="12">
        <f aca="true" t="shared" si="40" ref="AA57:AA88">J$17*L$19*Q57*$AN$13</f>
        <v>2.099289339654023E-09</v>
      </c>
      <c r="AB57" s="14">
        <f aca="true" t="shared" si="41" ref="AB57:AB88">J$17*M$19*Q57*$AN$13</f>
        <v>8.727055324547951E-12</v>
      </c>
      <c r="AC57" s="13">
        <f aca="true" t="shared" si="42" ref="AC57:AC88">J$18*N$19*Q57*$AN$13</f>
        <v>4.268117215890175E-07</v>
      </c>
      <c r="AD57" s="15">
        <f aca="true" t="shared" si="43" ref="AD57:AD88">1-K$21*$AN$13</f>
        <v>0.9977025284038451</v>
      </c>
      <c r="AE57" s="10">
        <f aca="true" t="shared" si="44" ref="AE57:AE88">K$16*L$19*Q57*$AN$13</f>
        <v>0.001727285314136719</v>
      </c>
      <c r="AF57" s="10">
        <f aca="true" t="shared" si="45" ref="AF57:AF88">K$17*M$19*Q57*$AN$13</f>
        <v>7.1805797385865105E-06</v>
      </c>
      <c r="AG57" s="11">
        <f aca="true" t="shared" si="46" ref="AG57:AG88">K$18*N$19*Q57*$AN$13</f>
        <v>0.004274691156773151</v>
      </c>
      <c r="AH57" s="16">
        <f aca="true" t="shared" si="47" ref="AH57:AH88">1-(Q57*(L$19+L$20)+L$21)*$AN$13</f>
        <v>0.9650369693441967</v>
      </c>
      <c r="AI57" s="8">
        <f aca="true" t="shared" si="48" ref="AI57:AI88">1-(Q57*(M$19+M$20)+M$21)*$AN$13</f>
        <v>0.9991092112990265</v>
      </c>
      <c r="AJ57" s="12">
        <f aca="true" t="shared" si="49" ref="AJ57:AJ88">(Q57*M$20)*$AN$13</f>
        <v>0.000777416945796947</v>
      </c>
      <c r="AK57" s="13">
        <f aca="true" t="shared" si="50" ref="AK57:AK88">1-(Q57*(N$19+N$20)+N$21)*$AN$13</f>
        <v>0.8992369390677175</v>
      </c>
      <c r="AM57" s="1"/>
      <c r="AN57" s="17">
        <f t="shared" si="30"/>
        <v>100915200</v>
      </c>
    </row>
    <row r="58" spans="7:40" ht="14.25" thickBot="1">
      <c r="G58" s="21">
        <f aca="true" t="shared" si="51" ref="G58:G89">G57+AN$12</f>
        <v>3.3000000000000016</v>
      </c>
      <c r="H58" s="23">
        <f aca="true" t="shared" si="52" ref="H58:H89">(H$16*L$19+H$16*M$19+H$16*N$19)*Q57/H$21</f>
        <v>0.01283267224270995</v>
      </c>
      <c r="I58" s="23">
        <f aca="true" t="shared" si="53" ref="I58:I89">U57*I57+V57*L57+W57*M57+X57*N57</f>
        <v>4.3196533241022245E-05</v>
      </c>
      <c r="J58" s="23">
        <f aca="true" t="shared" si="54" ref="J58:J89">Y57*I57+Z57*J57+L57*AA57+M57*AB57+N57*AC57</f>
        <v>3.273466591031801E-06</v>
      </c>
      <c r="K58" s="29">
        <f aca="true" t="shared" si="55" ref="K58:K89">AD57*K57+AE57*L57+AF57*M57+AG57*N57</f>
        <v>4.377203699052098E-05</v>
      </c>
      <c r="L58" s="23">
        <f aca="true" t="shared" si="56" ref="L58:L89">L57*AH57</f>
        <v>0.0003268183713915158</v>
      </c>
      <c r="M58" s="23">
        <f aca="true" t="shared" si="57" ref="M58:M89">M57*AI57</f>
        <v>0.020871803756338608</v>
      </c>
      <c r="N58" s="23">
        <f aca="true" t="shared" si="58" ref="N58:N89">AJ57*M57+AK57*N57</f>
        <v>0.00015401270753680408</v>
      </c>
      <c r="O58" s="23">
        <f t="shared" si="31"/>
        <v>1.12176636595894</v>
      </c>
      <c r="Q58" s="23">
        <f t="shared" si="32"/>
        <v>2.712404833443457E-10</v>
      </c>
      <c r="R58" s="23">
        <f t="shared" si="33"/>
        <v>271240483344345.75</v>
      </c>
      <c r="S58" s="23">
        <f aca="true" t="shared" si="59" ref="S58:S89">(L58*L$19+M58*M$19+N58*N$19)*R58</f>
        <v>6775000000000.002</v>
      </c>
      <c r="U58" s="8">
        <f t="shared" si="34"/>
        <v>0.9925172878525496</v>
      </c>
      <c r="V58" s="9">
        <f t="shared" si="35"/>
        <v>0.001847053200392671</v>
      </c>
      <c r="W58" s="10">
        <f t="shared" si="36"/>
        <v>7.917331921217832E-06</v>
      </c>
      <c r="X58" s="11">
        <f t="shared" si="37"/>
        <v>0.004527307320504548</v>
      </c>
      <c r="Y58" s="12">
        <f t="shared" si="38"/>
        <v>0.007482712147450452</v>
      </c>
      <c r="Z58" s="13">
        <f t="shared" si="39"/>
        <v>0.958479358304362</v>
      </c>
      <c r="AA58" s="12">
        <f t="shared" si="40"/>
        <v>2.12654894419643E-09</v>
      </c>
      <c r="AB58" s="14">
        <f t="shared" si="41"/>
        <v>8.840377520051545E-12</v>
      </c>
      <c r="AC58" s="13">
        <f t="shared" si="42"/>
        <v>4.323539393885411E-07</v>
      </c>
      <c r="AD58" s="15">
        <f t="shared" si="43"/>
        <v>0.9977025284038451</v>
      </c>
      <c r="AE58" s="10">
        <f t="shared" si="44"/>
        <v>0.0017497143874930549</v>
      </c>
      <c r="AF58" s="10">
        <f t="shared" si="45"/>
        <v>7.273820703689181E-06</v>
      </c>
      <c r="AG58" s="11">
        <f t="shared" si="46"/>
        <v>0.004330198698431874</v>
      </c>
      <c r="AH58" s="16">
        <f t="shared" si="47"/>
        <v>0.9645829688552794</v>
      </c>
      <c r="AI58" s="8">
        <f t="shared" si="48"/>
        <v>0.9990976442679549</v>
      </c>
      <c r="AJ58" s="12">
        <f t="shared" si="49"/>
        <v>0.0007875118279585853</v>
      </c>
      <c r="AK58" s="13">
        <f t="shared" si="50"/>
        <v>0.8979285522661516</v>
      </c>
      <c r="AM58" s="1"/>
      <c r="AN58" s="17">
        <f aca="true" t="shared" si="60" ref="AN58:AN89">AN57+AN$13</f>
        <v>104068800</v>
      </c>
    </row>
    <row r="59" spans="7:40" ht="14.25" thickBot="1">
      <c r="G59" s="21">
        <f t="shared" si="51"/>
        <v>3.4000000000000017</v>
      </c>
      <c r="H59" s="23">
        <f t="shared" si="52"/>
        <v>0.012999306524107409</v>
      </c>
      <c r="I59" s="23">
        <f t="shared" si="53"/>
        <v>4.433946879225328E-05</v>
      </c>
      <c r="J59" s="23">
        <f t="shared" si="54"/>
        <v>3.4608448491239797E-06</v>
      </c>
      <c r="K59" s="29">
        <f t="shared" si="55"/>
        <v>4.506203416935423E-05</v>
      </c>
      <c r="L59" s="23">
        <f t="shared" si="56"/>
        <v>0.0003152434349532756</v>
      </c>
      <c r="M59" s="23">
        <f t="shared" si="57"/>
        <v>0.020852969964580956</v>
      </c>
      <c r="N59" s="23">
        <f t="shared" si="58"/>
        <v>0.00015472919983805977</v>
      </c>
      <c r="O59" s="23">
        <f aca="true" t="shared" si="61" ref="O59:O95">J59/K59*15</f>
        <v>1.1520268379753802</v>
      </c>
      <c r="Q59" s="23">
        <f t="shared" si="32"/>
        <v>2.747861010084717E-10</v>
      </c>
      <c r="R59" s="23">
        <f t="shared" si="33"/>
        <v>274786101008471.75</v>
      </c>
      <c r="S59" s="23">
        <f t="shared" si="59"/>
        <v>6775000000000.002</v>
      </c>
      <c r="U59" s="8">
        <f t="shared" si="34"/>
        <v>0.9924194748858476</v>
      </c>
      <c r="V59" s="9">
        <f t="shared" si="35"/>
        <v>0.0018711976215098488</v>
      </c>
      <c r="W59" s="10">
        <f t="shared" si="36"/>
        <v>8.020826176818979E-06</v>
      </c>
      <c r="X59" s="11">
        <f t="shared" si="37"/>
        <v>0.00458648764863473</v>
      </c>
      <c r="Y59" s="12">
        <f t="shared" si="38"/>
        <v>0.007580525114152361</v>
      </c>
      <c r="Z59" s="13">
        <f t="shared" si="39"/>
        <v>0.9583753822153863</v>
      </c>
      <c r="AA59" s="12">
        <f t="shared" si="40"/>
        <v>2.1543468945879255E-09</v>
      </c>
      <c r="AB59" s="14">
        <f t="shared" si="41"/>
        <v>8.95593769862874E-12</v>
      </c>
      <c r="AC59" s="13">
        <f t="shared" si="42"/>
        <v>4.3800560961766516E-07</v>
      </c>
      <c r="AD59" s="15">
        <f t="shared" si="43"/>
        <v>0.9977025284038451</v>
      </c>
      <c r="AE59" s="10">
        <f t="shared" si="44"/>
        <v>0.0017725864092612616</v>
      </c>
      <c r="AF59" s="10">
        <f t="shared" si="45"/>
        <v>7.368903070652613E-06</v>
      </c>
      <c r="AG59" s="11">
        <f t="shared" si="46"/>
        <v>0.004386802450220814</v>
      </c>
      <c r="AH59" s="16">
        <f t="shared" si="47"/>
        <v>0.9641200023786745</v>
      </c>
      <c r="AI59" s="8">
        <f t="shared" si="48"/>
        <v>0.9990858488013183</v>
      </c>
      <c r="AJ59" s="12">
        <f t="shared" si="49"/>
        <v>0.0007978060724367347</v>
      </c>
      <c r="AK59" s="13">
        <f t="shared" si="50"/>
        <v>0.8965943263295194</v>
      </c>
      <c r="AM59" s="1"/>
      <c r="AN59" s="17">
        <f t="shared" si="60"/>
        <v>107222400</v>
      </c>
    </row>
    <row r="60" spans="7:40" ht="14.25" thickBot="1">
      <c r="G60" s="21">
        <f t="shared" si="51"/>
        <v>3.5000000000000018</v>
      </c>
      <c r="H60" s="23">
        <f t="shared" si="52"/>
        <v>0.013169231640981464</v>
      </c>
      <c r="I60" s="23">
        <f t="shared" si="53"/>
        <v>4.5470156712503316E-05</v>
      </c>
      <c r="J60" s="23">
        <f t="shared" si="54"/>
        <v>3.6529735999543114E-06</v>
      </c>
      <c r="K60" s="29">
        <f t="shared" si="55"/>
        <v>4.6349731601566735E-05</v>
      </c>
      <c r="L60" s="23">
        <f t="shared" si="56"/>
        <v>0.0003039325012570136</v>
      </c>
      <c r="M60" s="23">
        <f t="shared" si="57"/>
        <v>0.020833907197091762</v>
      </c>
      <c r="N60" s="23">
        <f t="shared" si="58"/>
        <v>0.0001553659487583943</v>
      </c>
      <c r="O60" s="23">
        <f t="shared" si="61"/>
        <v>1.182198949291488</v>
      </c>
      <c r="Q60" s="23">
        <f t="shared" si="32"/>
        <v>2.7839728299465564E-10</v>
      </c>
      <c r="R60" s="23">
        <f t="shared" si="33"/>
        <v>278397282994655.66</v>
      </c>
      <c r="S60" s="23">
        <f t="shared" si="59"/>
        <v>6775000000000.002</v>
      </c>
      <c r="U60" s="8">
        <f t="shared" si="34"/>
        <v>0.9923198531959675</v>
      </c>
      <c r="V60" s="9">
        <f t="shared" si="35"/>
        <v>0.0018957885128198075</v>
      </c>
      <c r="W60" s="10">
        <f t="shared" si="36"/>
        <v>8.126234212006131E-06</v>
      </c>
      <c r="X60" s="11">
        <f t="shared" si="37"/>
        <v>0.004646762318699263</v>
      </c>
      <c r="Y60" s="12">
        <f t="shared" si="38"/>
        <v>0.007680146804032513</v>
      </c>
      <c r="Z60" s="13">
        <f t="shared" si="39"/>
        <v>0.9582694834369304</v>
      </c>
      <c r="AA60" s="12">
        <f t="shared" si="40"/>
        <v>2.182658874958022E-09</v>
      </c>
      <c r="AB60" s="14">
        <f t="shared" si="41"/>
        <v>9.073634775620551E-12</v>
      </c>
      <c r="AC60" s="13">
        <f t="shared" si="42"/>
        <v>4.437617885564612E-07</v>
      </c>
      <c r="AD60" s="15">
        <f t="shared" si="43"/>
        <v>0.9977025284038451</v>
      </c>
      <c r="AE60" s="10">
        <f t="shared" si="44"/>
        <v>0.0017958813724584044</v>
      </c>
      <c r="AF60" s="10">
        <f t="shared" si="45"/>
        <v>7.465743667498723E-06</v>
      </c>
      <c r="AG60" s="11">
        <f t="shared" si="46"/>
        <v>0.004444452898795345</v>
      </c>
      <c r="AH60" s="16">
        <f t="shared" si="47"/>
        <v>0.9636484748878685</v>
      </c>
      <c r="AI60" s="8">
        <f t="shared" si="48"/>
        <v>0.9990738352170372</v>
      </c>
      <c r="AJ60" s="12">
        <f t="shared" si="49"/>
        <v>0.0008082906744842119</v>
      </c>
      <c r="AK60" s="13">
        <f t="shared" si="50"/>
        <v>0.8952354283534024</v>
      </c>
      <c r="AM60" s="1"/>
      <c r="AN60" s="17">
        <f t="shared" si="60"/>
        <v>110376000</v>
      </c>
    </row>
    <row r="61" spans="7:40" ht="14.25" thickBot="1">
      <c r="G61" s="21">
        <f t="shared" si="51"/>
        <v>3.600000000000002</v>
      </c>
      <c r="H61" s="23">
        <f t="shared" si="52"/>
        <v>0.013342298953699476</v>
      </c>
      <c r="I61" s="23">
        <f t="shared" si="53"/>
        <v>4.6588380824038796E-05</v>
      </c>
      <c r="J61" s="23">
        <f t="shared" si="54"/>
        <v>3.849820401282889E-06</v>
      </c>
      <c r="K61" s="29">
        <f t="shared" si="55"/>
        <v>4.763512837927417E-05</v>
      </c>
      <c r="L61" s="23">
        <f t="shared" si="56"/>
        <v>0.0002928840913051763</v>
      </c>
      <c r="M61" s="23">
        <f t="shared" si="57"/>
        <v>0.0208146115659543</v>
      </c>
      <c r="N61" s="23">
        <f t="shared" si="58"/>
        <v>0.00015592895458873266</v>
      </c>
      <c r="O61" s="23">
        <f t="shared" si="61"/>
        <v>1.2122840429746575</v>
      </c>
      <c r="Q61" s="23">
        <f t="shared" si="32"/>
        <v>2.820707805108093E-10</v>
      </c>
      <c r="R61" s="23">
        <f t="shared" si="33"/>
        <v>282070780510809.3</v>
      </c>
      <c r="S61" s="23">
        <f t="shared" si="59"/>
        <v>6775000000000.003</v>
      </c>
      <c r="U61" s="8">
        <f t="shared" si="34"/>
        <v>0.9922185124073476</v>
      </c>
      <c r="V61" s="9">
        <f t="shared" si="35"/>
        <v>0.0019208037511801973</v>
      </c>
      <c r="W61" s="10">
        <f t="shared" si="36"/>
        <v>8.233461196667691E-06</v>
      </c>
      <c r="X61" s="11">
        <f t="shared" si="37"/>
        <v>0.0047080771047211725</v>
      </c>
      <c r="Y61" s="12">
        <f t="shared" si="38"/>
        <v>0.007781487592652388</v>
      </c>
      <c r="Z61" s="13">
        <f t="shared" si="39"/>
        <v>0.9581617572406018</v>
      </c>
      <c r="AA61" s="12">
        <f t="shared" si="40"/>
        <v>2.21145941449462E-09</v>
      </c>
      <c r="AB61" s="14">
        <f t="shared" si="41"/>
        <v>9.193362865105417E-12</v>
      </c>
      <c r="AC61" s="13">
        <f t="shared" si="42"/>
        <v>4.496172976709569E-07</v>
      </c>
      <c r="AD61" s="15">
        <f t="shared" si="43"/>
        <v>0.9977025284038451</v>
      </c>
      <c r="AE61" s="10">
        <f t="shared" si="44"/>
        <v>0.001819578319821067</v>
      </c>
      <c r="AF61" s="10">
        <f t="shared" si="45"/>
        <v>7.564255371793348E-06</v>
      </c>
      <c r="AG61" s="11">
        <f t="shared" si="46"/>
        <v>0.004503098179053702</v>
      </c>
      <c r="AH61" s="16">
        <f t="shared" si="47"/>
        <v>0.963168810591552</v>
      </c>
      <c r="AI61" s="8">
        <f t="shared" si="48"/>
        <v>0.9990616143231067</v>
      </c>
      <c r="AJ61" s="12">
        <f t="shared" si="49"/>
        <v>0.0008189562016513895</v>
      </c>
      <c r="AK61" s="13">
        <f t="shared" si="50"/>
        <v>0.893853080867435</v>
      </c>
      <c r="AM61" s="1"/>
      <c r="AN61" s="17">
        <f t="shared" si="60"/>
        <v>113529600</v>
      </c>
    </row>
    <row r="62" spans="7:40" ht="14.25" thickBot="1">
      <c r="G62" s="21">
        <f t="shared" si="51"/>
        <v>3.700000000000002</v>
      </c>
      <c r="H62" s="23">
        <f t="shared" si="52"/>
        <v>0.013518352762626681</v>
      </c>
      <c r="I62" s="23">
        <f t="shared" si="53"/>
        <v>4.769392861564907E-05</v>
      </c>
      <c r="J62" s="23">
        <f t="shared" si="54"/>
        <v>4.051348535510703E-06</v>
      </c>
      <c r="K62" s="29">
        <f t="shared" si="55"/>
        <v>4.891822399642282E-05</v>
      </c>
      <c r="L62" s="23">
        <f t="shared" si="56"/>
        <v>0.0002820968218635942</v>
      </c>
      <c r="M62" s="23">
        <f t="shared" si="57"/>
        <v>0.02079507943259071</v>
      </c>
      <c r="N62" s="23">
        <f t="shared" si="58"/>
        <v>0.00015642383168248006</v>
      </c>
      <c r="O62" s="23">
        <f t="shared" si="61"/>
        <v>1.2422819773077702</v>
      </c>
      <c r="Q62" s="23">
        <f t="shared" si="32"/>
        <v>2.8580318968565537E-10</v>
      </c>
      <c r="R62" s="23">
        <f t="shared" si="33"/>
        <v>285803189685655.4</v>
      </c>
      <c r="S62" s="23">
        <f t="shared" si="59"/>
        <v>6775000000000.002</v>
      </c>
      <c r="U62" s="8">
        <f t="shared" si="34"/>
        <v>0.9921155464225967</v>
      </c>
      <c r="V62" s="9">
        <f t="shared" si="35"/>
        <v>0.0019462201574134157</v>
      </c>
      <c r="W62" s="10">
        <f t="shared" si="36"/>
        <v>8.342407774032174E-06</v>
      </c>
      <c r="X62" s="11">
        <f t="shared" si="37"/>
        <v>0.004770375192278208</v>
      </c>
      <c r="Y62" s="12">
        <f t="shared" si="38"/>
        <v>0.007884453577403345</v>
      </c>
      <c r="Z62" s="13">
        <f t="shared" si="39"/>
        <v>0.958052303445743</v>
      </c>
      <c r="AA62" s="12">
        <f t="shared" si="40"/>
        <v>2.24072182655131E-09</v>
      </c>
      <c r="AB62" s="14">
        <f t="shared" si="41"/>
        <v>9.315011026759274E-12</v>
      </c>
      <c r="AC62" s="13">
        <f t="shared" si="42"/>
        <v>4.555667112328918E-07</v>
      </c>
      <c r="AD62" s="15">
        <f t="shared" si="43"/>
        <v>0.9977025284038451</v>
      </c>
      <c r="AE62" s="10">
        <f t="shared" si="44"/>
        <v>0.0018436552937031276</v>
      </c>
      <c r="AF62" s="10">
        <f t="shared" si="45"/>
        <v>7.664346902363912E-06</v>
      </c>
      <c r="AG62" s="11">
        <f t="shared" si="46"/>
        <v>0.0045626839501438365</v>
      </c>
      <c r="AH62" s="16">
        <f t="shared" si="47"/>
        <v>0.962681453947769</v>
      </c>
      <c r="AI62" s="8">
        <f t="shared" si="48"/>
        <v>0.9990491974434353</v>
      </c>
      <c r="AJ62" s="12">
        <f t="shared" si="49"/>
        <v>0.000829792771236177</v>
      </c>
      <c r="AK62" s="13">
        <f t="shared" si="50"/>
        <v>0.8924485647579883</v>
      </c>
      <c r="AM62" s="1"/>
      <c r="AN62" s="17">
        <f t="shared" si="60"/>
        <v>116683200</v>
      </c>
    </row>
    <row r="63" spans="7:40" ht="14.25" thickBot="1">
      <c r="G63" s="21">
        <f t="shared" si="51"/>
        <v>3.800000000000002</v>
      </c>
      <c r="H63" s="23">
        <f t="shared" si="52"/>
        <v>0.013697229935897382</v>
      </c>
      <c r="I63" s="23">
        <f t="shared" si="53"/>
        <v>4.878659196906745E-05</v>
      </c>
      <c r="J63" s="23">
        <f t="shared" si="54"/>
        <v>4.2575164498991E-06</v>
      </c>
      <c r="K63" s="29">
        <f t="shared" si="55"/>
        <v>5.019901827409358E-05</v>
      </c>
      <c r="L63" s="23">
        <f t="shared" si="56"/>
        <v>0.00027156937862568965</v>
      </c>
      <c r="M63" s="23">
        <f t="shared" si="57"/>
        <v>0.020775307417902237</v>
      </c>
      <c r="N63" s="23">
        <f t="shared" si="58"/>
        <v>0.00015685583066942034</v>
      </c>
      <c r="O63" s="23">
        <f t="shared" si="61"/>
        <v>1.2721911492329805</v>
      </c>
      <c r="Q63" s="23">
        <f t="shared" si="32"/>
        <v>2.8959094609484597E-10</v>
      </c>
      <c r="R63" s="23">
        <f t="shared" si="33"/>
        <v>289590946094846</v>
      </c>
      <c r="S63" s="23">
        <f t="shared" si="59"/>
        <v>6775000000000.003</v>
      </c>
      <c r="U63" s="8">
        <f t="shared" si="34"/>
        <v>0.9920110535735014</v>
      </c>
      <c r="V63" s="9">
        <f t="shared" si="35"/>
        <v>0.0019720134590313805</v>
      </c>
      <c r="W63" s="10">
        <f t="shared" si="36"/>
        <v>8.452969900889215E-06</v>
      </c>
      <c r="X63" s="11">
        <f t="shared" si="37"/>
        <v>0.004833597087137636</v>
      </c>
      <c r="Y63" s="12">
        <f t="shared" si="38"/>
        <v>0.007988946426498634</v>
      </c>
      <c r="Z63" s="13">
        <f t="shared" si="39"/>
        <v>0.9579412265799532</v>
      </c>
      <c r="AA63" s="12">
        <f t="shared" si="40"/>
        <v>2.270418165731666E-09</v>
      </c>
      <c r="AB63" s="14">
        <f t="shared" si="41"/>
        <v>9.438463087448642E-12</v>
      </c>
      <c r="AC63" s="13">
        <f t="shared" si="42"/>
        <v>4.616043475944179E-07</v>
      </c>
      <c r="AD63" s="15">
        <f t="shared" si="43"/>
        <v>0.9977025284038451</v>
      </c>
      <c r="AE63" s="10">
        <f t="shared" si="44"/>
        <v>0.0018680893007649202</v>
      </c>
      <c r="AF63" s="10">
        <f t="shared" si="45"/>
        <v>7.76592267250706E-06</v>
      </c>
      <c r="AG63" s="11">
        <f t="shared" si="46"/>
        <v>0.004623153308076044</v>
      </c>
      <c r="AH63" s="16">
        <f t="shared" si="47"/>
        <v>0.9621868703786653</v>
      </c>
      <c r="AI63" s="8">
        <f t="shared" si="48"/>
        <v>0.9990365964360555</v>
      </c>
      <c r="AJ63" s="12">
        <f t="shared" si="49"/>
        <v>0.0008407900343913112</v>
      </c>
      <c r="AK63" s="13">
        <f t="shared" si="50"/>
        <v>0.8910232213280072</v>
      </c>
      <c r="AM63" s="1"/>
      <c r="AN63" s="17">
        <f t="shared" si="60"/>
        <v>119836800</v>
      </c>
    </row>
    <row r="64" spans="7:40" ht="14.25" thickBot="1">
      <c r="G64" s="21">
        <f t="shared" si="51"/>
        <v>3.900000000000002</v>
      </c>
      <c r="H64" s="23">
        <f t="shared" si="52"/>
        <v>0.013878759647077006</v>
      </c>
      <c r="I64" s="23">
        <f t="shared" si="53"/>
        <v>4.9866167903715284E-05</v>
      </c>
      <c r="J64" s="23">
        <f t="shared" si="54"/>
        <v>4.468277217769406E-06</v>
      </c>
      <c r="K64" s="29">
        <f t="shared" si="55"/>
        <v>5.147751128943536E-05</v>
      </c>
      <c r="L64" s="23">
        <f t="shared" si="56"/>
        <v>0.00026130049051053113</v>
      </c>
      <c r="M64" s="23">
        <f t="shared" si="57"/>
        <v>0.020755292412693787</v>
      </c>
      <c r="N64" s="23">
        <f t="shared" si="58"/>
        <v>0.0001572298589655354</v>
      </c>
      <c r="O64" s="23">
        <f t="shared" si="61"/>
        <v>1.3020085195978839</v>
      </c>
      <c r="Q64" s="23">
        <f t="shared" si="32"/>
        <v>2.9343032163383165E-10</v>
      </c>
      <c r="R64" s="23">
        <f t="shared" si="33"/>
        <v>293430321633831.7</v>
      </c>
      <c r="S64" s="23">
        <f t="shared" si="59"/>
        <v>6775000000000.002</v>
      </c>
      <c r="U64" s="8">
        <f t="shared" si="34"/>
        <v>0.9919051367072947</v>
      </c>
      <c r="V64" s="9">
        <f t="shared" si="35"/>
        <v>0.0019981582689408586</v>
      </c>
      <c r="W64" s="10">
        <f t="shared" si="36"/>
        <v>8.565038756310635E-06</v>
      </c>
      <c r="X64" s="11">
        <f t="shared" si="37"/>
        <v>0.004897680563060915</v>
      </c>
      <c r="Y64" s="12">
        <f t="shared" si="38"/>
        <v>0.008094863292705217</v>
      </c>
      <c r="Z64" s="13">
        <f t="shared" si="39"/>
        <v>0.9578286359707932</v>
      </c>
      <c r="AA64" s="12">
        <f t="shared" si="40"/>
        <v>2.3005192033722698E-09</v>
      </c>
      <c r="AB64" s="14">
        <f t="shared" si="41"/>
        <v>9.563597539309928E-12</v>
      </c>
      <c r="AC64" s="13">
        <f t="shared" si="42"/>
        <v>4.6772426420349243E-07</v>
      </c>
      <c r="AD64" s="15">
        <f t="shared" si="43"/>
        <v>0.9977025284038451</v>
      </c>
      <c r="AE64" s="10">
        <f t="shared" si="44"/>
        <v>0.0018928562918007815</v>
      </c>
      <c r="AF64" s="10">
        <f t="shared" si="45"/>
        <v>7.868882706128804E-06</v>
      </c>
      <c r="AG64" s="11">
        <f t="shared" si="46"/>
        <v>0.0046844467358001084</v>
      </c>
      <c r="AH64" s="16">
        <f t="shared" si="47"/>
        <v>0.9616855466788115</v>
      </c>
      <c r="AI64" s="8">
        <f t="shared" si="48"/>
        <v>0.999023823703526</v>
      </c>
      <c r="AJ64" s="12">
        <f t="shared" si="49"/>
        <v>0.0008519371670451327</v>
      </c>
      <c r="AK64" s="13">
        <f t="shared" si="50"/>
        <v>0.8895784534737584</v>
      </c>
      <c r="AM64" s="1"/>
      <c r="AN64" s="17">
        <f t="shared" si="60"/>
        <v>122990400</v>
      </c>
    </row>
    <row r="65" spans="7:40" ht="14.25" thickBot="1">
      <c r="G65" s="21">
        <f t="shared" si="51"/>
        <v>4.000000000000002</v>
      </c>
      <c r="H65" s="23">
        <f t="shared" si="52"/>
        <v>0.014062763225293146</v>
      </c>
      <c r="I65" s="23">
        <f t="shared" si="53"/>
        <v>5.0932459335497135E-05</v>
      </c>
      <c r="J65" s="23">
        <f t="shared" si="54"/>
        <v>4.683578024589256E-06</v>
      </c>
      <c r="K65" s="29">
        <f t="shared" si="55"/>
        <v>5.275370330804893E-05</v>
      </c>
      <c r="L65" s="23">
        <f t="shared" si="56"/>
        <v>0.00025128890506406174</v>
      </c>
      <c r="M65" s="23">
        <f t="shared" si="57"/>
        <v>0.02073503158821413</v>
      </c>
      <c r="N65" s="23">
        <f t="shared" si="58"/>
        <v>0.00015755049979772183</v>
      </c>
      <c r="O65" s="23">
        <f t="shared" si="61"/>
        <v>1.3317296410187724</v>
      </c>
      <c r="Q65" s="23">
        <f t="shared" si="32"/>
        <v>2.9731742379010455E-10</v>
      </c>
      <c r="R65" s="23">
        <f t="shared" si="33"/>
        <v>297317423790104.56</v>
      </c>
      <c r="S65" s="23">
        <f t="shared" si="59"/>
        <v>6775000000000.001</v>
      </c>
      <c r="U65" s="8">
        <f t="shared" si="34"/>
        <v>0.9917979032067329</v>
      </c>
      <c r="V65" s="9">
        <f t="shared" si="35"/>
        <v>0.002024628080487693</v>
      </c>
      <c r="W65" s="10">
        <f t="shared" si="36"/>
        <v>8.678500720407729E-06</v>
      </c>
      <c r="X65" s="11">
        <f t="shared" si="37"/>
        <v>0.004962560649656625</v>
      </c>
      <c r="Y65" s="12">
        <f t="shared" si="38"/>
        <v>0.008202096793267147</v>
      </c>
      <c r="Z65" s="13">
        <f t="shared" si="39"/>
        <v>0.9577146457671264</v>
      </c>
      <c r="AA65" s="12">
        <f t="shared" si="40"/>
        <v>2.3309944218370286E-09</v>
      </c>
      <c r="AB65" s="14">
        <f t="shared" si="41"/>
        <v>9.690287516030082E-12</v>
      </c>
      <c r="AC65" s="13">
        <f t="shared" si="42"/>
        <v>4.739202564438422E-07</v>
      </c>
      <c r="AD65" s="15">
        <f t="shared" si="43"/>
        <v>0.9977025284038451</v>
      </c>
      <c r="AE65" s="10">
        <f t="shared" si="44"/>
        <v>0.0019179311570444463</v>
      </c>
      <c r="AF65" s="10">
        <f t="shared" si="45"/>
        <v>7.973122618228349E-06</v>
      </c>
      <c r="AG65" s="11">
        <f t="shared" si="46"/>
        <v>0.004746502091587084</v>
      </c>
      <c r="AH65" s="16">
        <f t="shared" si="47"/>
        <v>0.9611779911102286</v>
      </c>
      <c r="AI65" s="8">
        <f t="shared" si="48"/>
        <v>0.9990108921953544</v>
      </c>
      <c r="AJ65" s="12">
        <f t="shared" si="49"/>
        <v>0.0008632228677886389</v>
      </c>
      <c r="AK65" s="13">
        <f t="shared" si="50"/>
        <v>0.8881157259586876</v>
      </c>
      <c r="AM65" s="1"/>
      <c r="AN65" s="17">
        <f t="shared" si="60"/>
        <v>126144000</v>
      </c>
    </row>
    <row r="66" spans="7:40" ht="14.25" thickBot="1">
      <c r="G66" s="21">
        <f t="shared" si="51"/>
        <v>4.100000000000001</v>
      </c>
      <c r="H66" s="23">
        <f t="shared" si="52"/>
        <v>0.014249054120357516</v>
      </c>
      <c r="I66" s="23">
        <f t="shared" si="53"/>
        <v>5.198527584482185E-05</v>
      </c>
      <c r="J66" s="23">
        <f t="shared" si="54"/>
        <v>4.903359683185807E-06</v>
      </c>
      <c r="K66" s="29">
        <f t="shared" si="55"/>
        <v>5.40275947197148E-05</v>
      </c>
      <c r="L66" s="23">
        <f t="shared" si="56"/>
        <v>0.00024153336495776382</v>
      </c>
      <c r="M66" s="23">
        <f t="shared" si="57"/>
        <v>0.020714522406640658</v>
      </c>
      <c r="N66" s="23">
        <f t="shared" si="58"/>
        <v>0.000157822029934274</v>
      </c>
      <c r="O66" s="23">
        <f t="shared" si="61"/>
        <v>1.3613486891162374</v>
      </c>
      <c r="Q66" s="23">
        <f t="shared" si="32"/>
        <v>3.012481973601301E-10</v>
      </c>
      <c r="R66" s="23">
        <f t="shared" si="33"/>
        <v>301248197360130.1</v>
      </c>
      <c r="S66" s="23">
        <f t="shared" si="59"/>
        <v>6775000000000.002</v>
      </c>
      <c r="U66" s="8">
        <f t="shared" si="34"/>
        <v>0.9916894649427295</v>
      </c>
      <c r="V66" s="9">
        <f t="shared" si="35"/>
        <v>0.0020513952791485117</v>
      </c>
      <c r="W66" s="10">
        <f t="shared" si="36"/>
        <v>8.793237424447346E-06</v>
      </c>
      <c r="X66" s="11">
        <f t="shared" si="37"/>
        <v>0.005028169661037978</v>
      </c>
      <c r="Y66" s="12">
        <f t="shared" si="38"/>
        <v>0.00831053505727056</v>
      </c>
      <c r="Z66" s="13">
        <f t="shared" si="39"/>
        <v>0.9575993748887699</v>
      </c>
      <c r="AA66" s="12">
        <f t="shared" si="40"/>
        <v>2.361812027978075E-09</v>
      </c>
      <c r="AB66" s="14">
        <f t="shared" si="41"/>
        <v>9.818400848805528E-12</v>
      </c>
      <c r="AC66" s="13">
        <f t="shared" si="42"/>
        <v>4.801858603717315E-07</v>
      </c>
      <c r="AD66" s="15">
        <f t="shared" si="43"/>
        <v>0.9977025284038451</v>
      </c>
      <c r="AE66" s="10">
        <f t="shared" si="44"/>
        <v>0.0019432877372446069</v>
      </c>
      <c r="AF66" s="10">
        <f t="shared" si="45"/>
        <v>8.078533660940835E-06</v>
      </c>
      <c r="AG66" s="11">
        <f t="shared" si="46"/>
        <v>0.004809254636439124</v>
      </c>
      <c r="AH66" s="16">
        <f t="shared" si="47"/>
        <v>0.960664733178202</v>
      </c>
      <c r="AI66" s="8">
        <f t="shared" si="48"/>
        <v>0.9989978154022838</v>
      </c>
      <c r="AJ66" s="12">
        <f t="shared" si="49"/>
        <v>0.000874635362860373</v>
      </c>
      <c r="AK66" s="13">
        <f t="shared" si="50"/>
        <v>0.886636564767333</v>
      </c>
      <c r="AM66" s="1"/>
      <c r="AN66" s="17">
        <f t="shared" si="60"/>
        <v>129297600</v>
      </c>
    </row>
    <row r="67" spans="7:40" ht="14.25" thickBot="1">
      <c r="G67" s="21">
        <f t="shared" si="51"/>
        <v>4.200000000000001</v>
      </c>
      <c r="H67" s="23">
        <f t="shared" si="52"/>
        <v>0.014437437985050577</v>
      </c>
      <c r="I67" s="23">
        <f t="shared" si="53"/>
        <v>5.302443444849735E-05</v>
      </c>
      <c r="J67" s="23">
        <f t="shared" si="54"/>
        <v>5.127556182590918E-06</v>
      </c>
      <c r="K67" s="29">
        <f t="shared" si="55"/>
        <v>5.529918597742154E-05</v>
      </c>
      <c r="L67" s="23">
        <f t="shared" si="56"/>
        <v>0.00023203258560078346</v>
      </c>
      <c r="M67" s="23">
        <f t="shared" si="57"/>
        <v>0.020693762631335676</v>
      </c>
      <c r="N67" s="23">
        <f t="shared" si="58"/>
        <v>0.0001580484362871434</v>
      </c>
      <c r="O67" s="23">
        <f t="shared" si="61"/>
        <v>1.3908584978134617</v>
      </c>
      <c r="Q67" s="23">
        <f t="shared" si="32"/>
        <v>3.0521842864311334E-10</v>
      </c>
      <c r="R67" s="23">
        <f t="shared" si="33"/>
        <v>305218428643113.4</v>
      </c>
      <c r="S67" s="23">
        <f t="shared" si="59"/>
        <v>6775000000000.002</v>
      </c>
      <c r="U67" s="8">
        <f t="shared" si="34"/>
        <v>0.9915799381586629</v>
      </c>
      <c r="V67" s="9">
        <f t="shared" si="35"/>
        <v>0.002078431171088815</v>
      </c>
      <c r="W67" s="10">
        <f t="shared" si="36"/>
        <v>8.909125873265198E-06</v>
      </c>
      <c r="X67" s="11">
        <f t="shared" si="37"/>
        <v>0.0050944372658214675</v>
      </c>
      <c r="Y67" s="12">
        <f t="shared" si="38"/>
        <v>0.008420061841337124</v>
      </c>
      <c r="Z67" s="13">
        <f t="shared" si="39"/>
        <v>0.9574829469035107</v>
      </c>
      <c r="AA67" s="12">
        <f t="shared" si="40"/>
        <v>2.3929389860152543E-09</v>
      </c>
      <c r="AB67" s="14">
        <f t="shared" si="41"/>
        <v>9.947800203027043E-12</v>
      </c>
      <c r="AC67" s="13">
        <f t="shared" si="42"/>
        <v>4.865143594007729E-07</v>
      </c>
      <c r="AD67" s="15">
        <f t="shared" si="43"/>
        <v>0.9977025284038451</v>
      </c>
      <c r="AE67" s="10">
        <f t="shared" si="44"/>
        <v>0.0019688988507180023</v>
      </c>
      <c r="AF67" s="10">
        <f t="shared" si="45"/>
        <v>8.185002836001018E-06</v>
      </c>
      <c r="AG67" s="11">
        <f t="shared" si="46"/>
        <v>0.0048726371010405535</v>
      </c>
      <c r="AH67" s="16">
        <f t="shared" si="47"/>
        <v>0.9601463230836826</v>
      </c>
      <c r="AI67" s="8">
        <f t="shared" si="48"/>
        <v>0.9989846073423422</v>
      </c>
      <c r="AJ67" s="12">
        <f t="shared" si="49"/>
        <v>0.0008861624183224855</v>
      </c>
      <c r="AK67" s="13">
        <f t="shared" si="50"/>
        <v>0.8851425555271994</v>
      </c>
      <c r="AM67" s="1"/>
      <c r="AN67" s="17">
        <f t="shared" si="60"/>
        <v>132451200</v>
      </c>
    </row>
    <row r="68" spans="7:40" ht="14.25" thickBot="1">
      <c r="G68" s="21">
        <f t="shared" si="51"/>
        <v>4.300000000000001</v>
      </c>
      <c r="H68" s="23">
        <f t="shared" si="52"/>
        <v>0.014627712876109443</v>
      </c>
      <c r="I68" s="23">
        <f t="shared" si="53"/>
        <v>5.404976036966015E-05</v>
      </c>
      <c r="J68" s="23">
        <f t="shared" si="54"/>
        <v>5.356094275209713E-06</v>
      </c>
      <c r="K68" s="29">
        <f t="shared" si="55"/>
        <v>5.656847753970563E-05</v>
      </c>
      <c r="L68" s="23">
        <f t="shared" si="56"/>
        <v>0.00022278523390019208</v>
      </c>
      <c r="M68" s="23">
        <f t="shared" si="57"/>
        <v>0.020672750336700504</v>
      </c>
      <c r="N68" s="23">
        <f t="shared" si="58"/>
        <v>0.00015823343152985577</v>
      </c>
      <c r="O68" s="23">
        <f t="shared" si="61"/>
        <v>1.4202505993157364</v>
      </c>
      <c r="Q68" s="23">
        <f t="shared" si="32"/>
        <v>3.092237521250704E-10</v>
      </c>
      <c r="R68" s="23">
        <f t="shared" si="33"/>
        <v>309223752125070.44</v>
      </c>
      <c r="S68" s="23">
        <f t="shared" si="59"/>
        <v>6775000000000.003</v>
      </c>
      <c r="U68" s="8">
        <f t="shared" si="34"/>
        <v>0.9914694432859824</v>
      </c>
      <c r="V68" s="9">
        <f t="shared" si="35"/>
        <v>0.002105706028679172</v>
      </c>
      <c r="W68" s="10">
        <f t="shared" si="36"/>
        <v>9.026038640369524E-06</v>
      </c>
      <c r="X68" s="11">
        <f t="shared" si="37"/>
        <v>0.005161290598691518</v>
      </c>
      <c r="Y68" s="12">
        <f t="shared" si="38"/>
        <v>0.008530556714017543</v>
      </c>
      <c r="Z68" s="13">
        <f t="shared" si="39"/>
        <v>0.9573654898310943</v>
      </c>
      <c r="AA68" s="12">
        <f t="shared" si="40"/>
        <v>2.424341069939828E-09</v>
      </c>
      <c r="AB68" s="14">
        <f t="shared" si="41"/>
        <v>1.0078343296129692E-11</v>
      </c>
      <c r="AC68" s="13">
        <f t="shared" si="42"/>
        <v>4.928987949562542E-07</v>
      </c>
      <c r="AD68" s="15">
        <f t="shared" si="43"/>
        <v>0.9977025284038451</v>
      </c>
      <c r="AE68" s="10">
        <f t="shared" si="44"/>
        <v>0.001994736336466939</v>
      </c>
      <c r="AF68" s="10">
        <f t="shared" si="45"/>
        <v>8.292413073989149E-06</v>
      </c>
      <c r="AG68" s="11">
        <f t="shared" si="46"/>
        <v>0.004936579792465235</v>
      </c>
      <c r="AH68" s="16">
        <f t="shared" si="47"/>
        <v>0.9596233308505194</v>
      </c>
      <c r="AI68" s="8">
        <f t="shared" si="48"/>
        <v>0.9989712825386055</v>
      </c>
      <c r="AJ68" s="12">
        <f t="shared" si="49"/>
        <v>0.0008977913594670751</v>
      </c>
      <c r="AK68" s="13">
        <f t="shared" si="50"/>
        <v>0.8836353409935235</v>
      </c>
      <c r="AM68" s="1"/>
      <c r="AN68" s="17">
        <f t="shared" si="60"/>
        <v>135604800</v>
      </c>
    </row>
    <row r="69" spans="7:40" ht="14.25" thickBot="1">
      <c r="G69" s="21">
        <f t="shared" si="51"/>
        <v>4.4</v>
      </c>
      <c r="H69" s="23">
        <f t="shared" si="52"/>
        <v>0.014819669574564612</v>
      </c>
      <c r="I69" s="23">
        <f t="shared" si="53"/>
        <v>5.5061087799467546E-05</v>
      </c>
      <c r="J69" s="23">
        <f t="shared" si="54"/>
        <v>5.588893107102301E-06</v>
      </c>
      <c r="K69" s="29">
        <f t="shared" si="55"/>
        <v>5.783546981635951E-05</v>
      </c>
      <c r="L69" s="23">
        <f t="shared" si="56"/>
        <v>0.00021378990821961438</v>
      </c>
      <c r="M69" s="23">
        <f t="shared" si="57"/>
        <v>0.02065148391745409</v>
      </c>
      <c r="N69" s="23">
        <f t="shared" si="58"/>
        <v>0.00015838046885516922</v>
      </c>
      <c r="O69" s="23">
        <f t="shared" si="61"/>
        <v>1.4495152693100652</v>
      </c>
      <c r="Q69" s="23">
        <f t="shared" si="32"/>
        <v>3.132596596429412E-10</v>
      </c>
      <c r="R69" s="23">
        <f t="shared" si="33"/>
        <v>313259659642941.2</v>
      </c>
      <c r="S69" s="23">
        <f t="shared" si="59"/>
        <v>6775000000000.002</v>
      </c>
      <c r="U69" s="8">
        <f t="shared" si="34"/>
        <v>0.9913581046913981</v>
      </c>
      <c r="V69" s="9">
        <f t="shared" si="35"/>
        <v>0.002133189152899639</v>
      </c>
      <c r="W69" s="10">
        <f t="shared" si="36"/>
        <v>9.14384413543552E-06</v>
      </c>
      <c r="X69" s="11">
        <f t="shared" si="37"/>
        <v>0.005228654413359771</v>
      </c>
      <c r="Y69" s="12">
        <f t="shared" si="38"/>
        <v>0.008641895308601962</v>
      </c>
      <c r="Z69" s="13">
        <f t="shared" si="39"/>
        <v>0.9572471358744843</v>
      </c>
      <c r="AA69" s="12">
        <f t="shared" si="40"/>
        <v>2.455982935361911E-09</v>
      </c>
      <c r="AB69" s="14">
        <f t="shared" si="41"/>
        <v>1.0209883196273199E-11</v>
      </c>
      <c r="AC69" s="13">
        <f t="shared" si="42"/>
        <v>4.993319810826187E-07</v>
      </c>
      <c r="AD69" s="15">
        <f t="shared" si="43"/>
        <v>0.9977025284038451</v>
      </c>
      <c r="AE69" s="10">
        <f t="shared" si="44"/>
        <v>0.002020771113295016</v>
      </c>
      <c r="AF69" s="10">
        <f t="shared" si="45"/>
        <v>8.400643480083783E-06</v>
      </c>
      <c r="AG69" s="11">
        <f t="shared" si="46"/>
        <v>0.005001010740476373</v>
      </c>
      <c r="AH69" s="16">
        <f t="shared" si="47"/>
        <v>0.9590963451288617</v>
      </c>
      <c r="AI69" s="8">
        <f t="shared" si="48"/>
        <v>0.9989578559887107</v>
      </c>
      <c r="AJ69" s="12">
        <f t="shared" si="49"/>
        <v>0.0009095090974230102</v>
      </c>
      <c r="AK69" s="13">
        <f t="shared" si="50"/>
        <v>0.8821166176007914</v>
      </c>
      <c r="AM69" s="1"/>
      <c r="AN69" s="17">
        <f t="shared" si="60"/>
        <v>138758400</v>
      </c>
    </row>
    <row r="70" spans="7:40" ht="14.25" thickBot="1">
      <c r="G70" s="21">
        <f t="shared" si="51"/>
        <v>4.5</v>
      </c>
      <c r="H70" s="23">
        <f t="shared" si="52"/>
        <v>0.015013092024933674</v>
      </c>
      <c r="I70" s="23">
        <f t="shared" si="53"/>
        <v>5.605826064391652E-05</v>
      </c>
      <c r="J70" s="23">
        <f t="shared" si="54"/>
        <v>5.825863896169946E-06</v>
      </c>
      <c r="K70" s="29">
        <f t="shared" si="55"/>
        <v>5.910016311760194E-05</v>
      </c>
      <c r="L70" s="23">
        <f t="shared" si="56"/>
        <v>0.00020504511959886694</v>
      </c>
      <c r="M70" s="23">
        <f t="shared" si="57"/>
        <v>0.020629962097165278</v>
      </c>
      <c r="N70" s="23">
        <f t="shared" si="58"/>
        <v>0.00015849275597875883</v>
      </c>
      <c r="O70" s="23">
        <f t="shared" si="61"/>
        <v>1.478641577835548</v>
      </c>
      <c r="Q70" s="23">
        <f t="shared" si="32"/>
        <v>3.173215119902624E-10</v>
      </c>
      <c r="R70" s="23">
        <f t="shared" si="33"/>
        <v>317321511990262.44</v>
      </c>
      <c r="S70" s="23">
        <f t="shared" si="59"/>
        <v>6775000000000.002</v>
      </c>
      <c r="U70" s="8">
        <f t="shared" si="34"/>
        <v>0.9912460503567143</v>
      </c>
      <c r="V70" s="9">
        <f t="shared" si="35"/>
        <v>0.0021608489523703457</v>
      </c>
      <c r="W70" s="10">
        <f t="shared" si="36"/>
        <v>9.26240694306735E-06</v>
      </c>
      <c r="X70" s="11">
        <f t="shared" si="37"/>
        <v>0.005296451276276766</v>
      </c>
      <c r="Y70" s="12">
        <f t="shared" si="38"/>
        <v>0.008753949643285717</v>
      </c>
      <c r="Z70" s="13">
        <f t="shared" si="39"/>
        <v>0.9571280210795237</v>
      </c>
      <c r="AA70" s="12">
        <f t="shared" si="40"/>
        <v>2.4878282104999585E-09</v>
      </c>
      <c r="AB70" s="14">
        <f t="shared" si="41"/>
        <v>1.0342268700598675E-11</v>
      </c>
      <c r="AC70" s="13">
        <f t="shared" si="42"/>
        <v>5.058065229427637E-07</v>
      </c>
      <c r="AD70" s="15">
        <f t="shared" si="43"/>
        <v>0.9977025284038451</v>
      </c>
      <c r="AE70" s="10">
        <f t="shared" si="44"/>
        <v>0.0020469732546728493</v>
      </c>
      <c r="AF70" s="10">
        <f t="shared" si="45"/>
        <v>8.509569645289607E-06</v>
      </c>
      <c r="AG70" s="11">
        <f t="shared" si="46"/>
        <v>0.005065855882804422</v>
      </c>
      <c r="AH70" s="16">
        <f t="shared" si="47"/>
        <v>0.9585659716797572</v>
      </c>
      <c r="AI70" s="8">
        <f t="shared" si="48"/>
        <v>0.9989443431262466</v>
      </c>
      <c r="AJ70" s="12">
        <f t="shared" si="49"/>
        <v>0.0009213021628515064</v>
      </c>
      <c r="AK70" s="13">
        <f t="shared" si="50"/>
        <v>0.8805881310954924</v>
      </c>
      <c r="AM70" s="1"/>
      <c r="AN70" s="17">
        <f t="shared" si="60"/>
        <v>141912000</v>
      </c>
    </row>
    <row r="71" spans="7:40" ht="14.25" thickBot="1">
      <c r="G71" s="21">
        <f t="shared" si="51"/>
        <v>4.6</v>
      </c>
      <c r="H71" s="23">
        <f t="shared" si="52"/>
        <v>0.01520775789142773</v>
      </c>
      <c r="I71" s="23">
        <f t="shared" si="53"/>
        <v>5.704113324887167E-05</v>
      </c>
      <c r="J71" s="23">
        <f t="shared" si="54"/>
        <v>6.066909662934272E-06</v>
      </c>
      <c r="K71" s="29">
        <f t="shared" si="55"/>
        <v>6.036255760683359E-05</v>
      </c>
      <c r="L71" s="23">
        <f t="shared" si="56"/>
        <v>0.00019654927430647992</v>
      </c>
      <c r="M71" s="23">
        <f t="shared" si="57"/>
        <v>0.020608183935872132</v>
      </c>
      <c r="N71" s="23">
        <f t="shared" si="58"/>
        <v>0.00015857326847917212</v>
      </c>
      <c r="O71" s="23">
        <f t="shared" si="61"/>
        <v>1.5076174461784508</v>
      </c>
      <c r="Q71" s="23">
        <f t="shared" si="32"/>
        <v>3.214045528939312E-10</v>
      </c>
      <c r="R71" s="23">
        <f t="shared" si="33"/>
        <v>321404552893931.2</v>
      </c>
      <c r="S71" s="23">
        <f t="shared" si="59"/>
        <v>6775000000000.001</v>
      </c>
      <c r="U71" s="8">
        <f t="shared" si="34"/>
        <v>0.9911334114932536</v>
      </c>
      <c r="V71" s="9">
        <f t="shared" si="35"/>
        <v>0.002188653038528389</v>
      </c>
      <c r="W71" s="10">
        <f t="shared" si="36"/>
        <v>9.381588230770688E-06</v>
      </c>
      <c r="X71" s="11">
        <f t="shared" si="37"/>
        <v>0.005364601799919771</v>
      </c>
      <c r="Y71" s="12">
        <f t="shared" si="38"/>
        <v>0.008866588506746348</v>
      </c>
      <c r="Z71" s="13">
        <f t="shared" si="39"/>
        <v>0.9570082849250627</v>
      </c>
      <c r="AA71" s="12">
        <f t="shared" si="40"/>
        <v>2.519839605759805E-09</v>
      </c>
      <c r="AB71" s="14">
        <f t="shared" si="41"/>
        <v>1.0475344790764832E-11</v>
      </c>
      <c r="AC71" s="13">
        <f t="shared" si="42"/>
        <v>5.123148390968262E-07</v>
      </c>
      <c r="AD71" s="15">
        <f t="shared" si="43"/>
        <v>0.9977025284038451</v>
      </c>
      <c r="AE71" s="10">
        <f t="shared" si="44"/>
        <v>0.002073312078899181</v>
      </c>
      <c r="AF71" s="10">
        <f t="shared" si="45"/>
        <v>8.619064021250483E-06</v>
      </c>
      <c r="AG71" s="11">
        <f t="shared" si="46"/>
        <v>0.005131039288278099</v>
      </c>
      <c r="AH71" s="16">
        <f t="shared" si="47"/>
        <v>0.9580328315501456</v>
      </c>
      <c r="AI71" s="8">
        <f t="shared" si="48"/>
        <v>0.9989307597742563</v>
      </c>
      <c r="AJ71" s="12">
        <f t="shared" si="49"/>
        <v>0.0009331567465258607</v>
      </c>
      <c r="AK71" s="13">
        <f t="shared" si="50"/>
        <v>0.8790516712766224</v>
      </c>
      <c r="AM71" s="1"/>
      <c r="AN71" s="17">
        <f t="shared" si="60"/>
        <v>145065600</v>
      </c>
    </row>
    <row r="72" spans="7:40" ht="14.25" thickBot="1">
      <c r="G72" s="21">
        <f t="shared" si="51"/>
        <v>4.699999999999999</v>
      </c>
      <c r="H72" s="23">
        <f t="shared" si="52"/>
        <v>0.015403439227793279</v>
      </c>
      <c r="I72" s="23">
        <f t="shared" si="53"/>
        <v>5.800957109619973E-05</v>
      </c>
      <c r="J72" s="23">
        <f t="shared" si="54"/>
        <v>6.3119250183852556E-06</v>
      </c>
      <c r="K72" s="29">
        <f t="shared" si="55"/>
        <v>6.162265325712141E-05</v>
      </c>
      <c r="L72" s="23">
        <f t="shared" si="56"/>
        <v>0.00018830065780296325</v>
      </c>
      <c r="M72" s="23">
        <f t="shared" si="57"/>
        <v>0.020586148836628373</v>
      </c>
      <c r="N72" s="23">
        <f t="shared" si="58"/>
        <v>0.00015862476254981773</v>
      </c>
      <c r="O72" s="23">
        <f t="shared" si="61"/>
        <v>1.5364297100407192</v>
      </c>
      <c r="Q72" s="23">
        <f t="shared" si="32"/>
        <v>3.2550392525668053E-10</v>
      </c>
      <c r="R72" s="23">
        <f t="shared" si="33"/>
        <v>325503925256680.56</v>
      </c>
      <c r="S72" s="23">
        <f t="shared" si="59"/>
        <v>6775000000000.002</v>
      </c>
      <c r="U72" s="8">
        <f t="shared" si="34"/>
        <v>0.9910203220937752</v>
      </c>
      <c r="V72" s="9">
        <f t="shared" si="35"/>
        <v>0.0022165683362334334</v>
      </c>
      <c r="W72" s="10">
        <f t="shared" si="36"/>
        <v>9.50124622305995E-06</v>
      </c>
      <c r="X72" s="11">
        <f t="shared" si="37"/>
        <v>0.005433024913897886</v>
      </c>
      <c r="Y72" s="12">
        <f t="shared" si="38"/>
        <v>0.008979677906224837</v>
      </c>
      <c r="Z72" s="13">
        <f t="shared" si="39"/>
        <v>0.9568880698466447</v>
      </c>
      <c r="AA72" s="12">
        <f t="shared" si="40"/>
        <v>2.551979041077082E-09</v>
      </c>
      <c r="AB72" s="14">
        <f t="shared" si="41"/>
        <v>1.06089531623292E-11</v>
      </c>
      <c r="AC72" s="13">
        <f t="shared" si="42"/>
        <v>5.188491873924865E-07</v>
      </c>
      <c r="AD72" s="15">
        <f t="shared" si="43"/>
        <v>0.9977025284038451</v>
      </c>
      <c r="AE72" s="10">
        <f t="shared" si="44"/>
        <v>0.0020997562538776185</v>
      </c>
      <c r="AF72" s="10">
        <f t="shared" si="45"/>
        <v>8.728996355821803E-06</v>
      </c>
      <c r="AG72" s="11">
        <f t="shared" si="46"/>
        <v>0.005196483416126188</v>
      </c>
      <c r="AH72" s="16">
        <f t="shared" si="47"/>
        <v>0.9574975589520097</v>
      </c>
      <c r="AI72" s="8">
        <f t="shared" si="48"/>
        <v>0.9989171220912018</v>
      </c>
      <c r="AJ72" s="12">
        <f t="shared" si="49"/>
        <v>0.0009450587464893885</v>
      </c>
      <c r="AK72" s="13">
        <f t="shared" si="50"/>
        <v>0.8775090658835951</v>
      </c>
      <c r="AM72" s="1"/>
      <c r="AN72" s="17">
        <f t="shared" si="60"/>
        <v>148219200</v>
      </c>
    </row>
    <row r="73" spans="7:40" ht="14.25" thickBot="1">
      <c r="G73" s="21">
        <f t="shared" si="51"/>
        <v>4.799999999999999</v>
      </c>
      <c r="H73" s="23">
        <f t="shared" si="52"/>
        <v>0.015599903255739216</v>
      </c>
      <c r="I73" s="23">
        <f t="shared" si="53"/>
        <v>5.896345146383125E-05</v>
      </c>
      <c r="J73" s="23">
        <f t="shared" si="54"/>
        <v>6.560796013047507E-06</v>
      </c>
      <c r="K73" s="29">
        <f t="shared" si="55"/>
        <v>6.288044981156694E-05</v>
      </c>
      <c r="L73" s="23">
        <f t="shared" si="56"/>
        <v>0.000180297420195395</v>
      </c>
      <c r="M73" s="23">
        <f t="shared" si="57"/>
        <v>0.020563856550825956</v>
      </c>
      <c r="N73" s="23">
        <f t="shared" si="58"/>
        <v>0.00015864978722568562</v>
      </c>
      <c r="O73" s="23">
        <f t="shared" si="61"/>
        <v>1.5650641891179602</v>
      </c>
      <c r="Q73" s="23">
        <f t="shared" si="32"/>
        <v>3.2961468952305114E-10</v>
      </c>
      <c r="R73" s="23">
        <f t="shared" si="33"/>
        <v>329614689523051.2</v>
      </c>
      <c r="S73" s="23">
        <f t="shared" si="59"/>
        <v>6775000000000.002</v>
      </c>
      <c r="U73" s="8">
        <f t="shared" si="34"/>
        <v>0.9909069184258122</v>
      </c>
      <c r="V73" s="9">
        <f t="shared" si="35"/>
        <v>0.0022445612088335767</v>
      </c>
      <c r="W73" s="10">
        <f t="shared" si="36"/>
        <v>9.621236737548967E-06</v>
      </c>
      <c r="X73" s="11">
        <f t="shared" si="37"/>
        <v>0.005501638171500667</v>
      </c>
      <c r="Y73" s="12">
        <f t="shared" si="38"/>
        <v>0.00909308157418773</v>
      </c>
      <c r="Z73" s="13">
        <f t="shared" si="39"/>
        <v>0.9567675206979186</v>
      </c>
      <c r="AA73" s="12">
        <f t="shared" si="40"/>
        <v>2.584207789908034E-09</v>
      </c>
      <c r="AB73" s="14">
        <f t="shared" si="41"/>
        <v>1.0742932823339162E-11</v>
      </c>
      <c r="AC73" s="13">
        <f t="shared" si="42"/>
        <v>5.25401694240097E-07</v>
      </c>
      <c r="AD73" s="15">
        <f t="shared" si="43"/>
        <v>0.9977025284038451</v>
      </c>
      <c r="AE73" s="10">
        <f t="shared" si="44"/>
        <v>0.0021262739155915957</v>
      </c>
      <c r="AF73" s="10">
        <f t="shared" si="45"/>
        <v>8.839234185588359E-06</v>
      </c>
      <c r="AG73" s="11">
        <f t="shared" si="46"/>
        <v>0.0052621094091797405</v>
      </c>
      <c r="AH73" s="16">
        <f t="shared" si="47"/>
        <v>0.9569607988642511</v>
      </c>
      <c r="AI73" s="8">
        <f t="shared" si="48"/>
        <v>0.9989034465098651</v>
      </c>
      <c r="AJ73" s="12">
        <f t="shared" si="49"/>
        <v>0.0009569938213786576</v>
      </c>
      <c r="AK73" s="13">
        <f t="shared" si="50"/>
        <v>0.8759621736850748</v>
      </c>
      <c r="AM73" s="1"/>
      <c r="AN73" s="17">
        <f t="shared" si="60"/>
        <v>151372800</v>
      </c>
    </row>
    <row r="74" spans="7:40" ht="14.25" thickBot="1">
      <c r="G74" s="21">
        <f t="shared" si="51"/>
        <v>4.899999999999999</v>
      </c>
      <c r="H74" s="23">
        <f t="shared" si="52"/>
        <v>0.01579691324513324</v>
      </c>
      <c r="I74" s="23">
        <f t="shared" si="53"/>
        <v>5.99026640426121E-05</v>
      </c>
      <c r="J74" s="23">
        <f t="shared" si="54"/>
        <v>6.813400050973655E-06</v>
      </c>
      <c r="K74" s="29">
        <f t="shared" si="55"/>
        <v>6.413594674771758E-05</v>
      </c>
      <c r="L74" s="23">
        <f t="shared" si="56"/>
        <v>0.00017253756326334876</v>
      </c>
      <c r="M74" s="23">
        <f t="shared" si="57"/>
        <v>0.020541307182154515</v>
      </c>
      <c r="N74" s="23">
        <f t="shared" si="58"/>
        <v>0.00015865069613574365</v>
      </c>
      <c r="O74" s="23">
        <f t="shared" si="61"/>
        <v>1.5935057631037757</v>
      </c>
      <c r="Q74" s="23">
        <f t="shared" si="32"/>
        <v>3.3373184398898273E-10</v>
      </c>
      <c r="R74" s="23">
        <f t="shared" si="33"/>
        <v>333731843988982.75</v>
      </c>
      <c r="S74" s="23">
        <f t="shared" si="59"/>
        <v>6775000000000.002</v>
      </c>
      <c r="U74" s="8">
        <f t="shared" si="34"/>
        <v>0.9907933384713921</v>
      </c>
      <c r="V74" s="9">
        <f t="shared" si="35"/>
        <v>0.0022725975964665974</v>
      </c>
      <c r="W74" s="10">
        <f t="shared" si="36"/>
        <v>9.741413777774641E-06</v>
      </c>
      <c r="X74" s="11">
        <f t="shared" si="37"/>
        <v>0.005570358088687942</v>
      </c>
      <c r="Y74" s="12">
        <f t="shared" si="38"/>
        <v>0.009206661528607902</v>
      </c>
      <c r="Z74" s="13">
        <f t="shared" si="39"/>
        <v>0.9566467841550569</v>
      </c>
      <c r="AA74" s="12">
        <f t="shared" si="40"/>
        <v>2.6164866384584743E-09</v>
      </c>
      <c r="AB74" s="14">
        <f t="shared" si="41"/>
        <v>1.087712075627023E-11</v>
      </c>
      <c r="AC74" s="13">
        <f t="shared" si="42"/>
        <v>5.31964386985917E-07</v>
      </c>
      <c r="AD74" s="15">
        <f t="shared" si="43"/>
        <v>0.9977025284038451</v>
      </c>
      <c r="AE74" s="10">
        <f t="shared" si="44"/>
        <v>0.0021528327991172025</v>
      </c>
      <c r="AF74" s="10">
        <f t="shared" si="45"/>
        <v>8.949643380504004E-06</v>
      </c>
      <c r="AG74" s="11">
        <f t="shared" si="46"/>
        <v>0.00532783741810305</v>
      </c>
      <c r="AH74" s="16">
        <f t="shared" si="47"/>
        <v>0.9564232043807804</v>
      </c>
      <c r="AI74" s="8">
        <f t="shared" si="48"/>
        <v>0.9988897496697822</v>
      </c>
      <c r="AJ74" s="12">
        <f t="shared" si="49"/>
        <v>0.0009689474493897738</v>
      </c>
      <c r="AK74" s="13">
        <f t="shared" si="50"/>
        <v>0.8744128768364194</v>
      </c>
      <c r="AM74" s="1"/>
      <c r="AN74" s="17">
        <f t="shared" si="60"/>
        <v>154526400</v>
      </c>
    </row>
    <row r="75" spans="7:40" ht="14.25" thickBot="1">
      <c r="G75" s="21">
        <f t="shared" si="51"/>
        <v>4.999999999999998</v>
      </c>
      <c r="H75" s="23">
        <f t="shared" si="52"/>
        <v>0.01599422948734697</v>
      </c>
      <c r="I75" s="23">
        <f t="shared" si="53"/>
        <v>6.0827111502975803E-05</v>
      </c>
      <c r="J75" s="23">
        <f t="shared" si="54"/>
        <v>7.06960587182091E-06</v>
      </c>
      <c r="K75" s="29">
        <f t="shared" si="55"/>
        <v>6.538914324617507E-05</v>
      </c>
      <c r="L75" s="23">
        <f t="shared" si="56"/>
        <v>0.00016501892913238365</v>
      </c>
      <c r="M75" s="23">
        <f t="shared" si="57"/>
        <v>0.020518501189072422</v>
      </c>
      <c r="N75" s="23">
        <f t="shared" si="58"/>
        <v>0.0001586296588214367</v>
      </c>
      <c r="O75" s="23">
        <f t="shared" si="61"/>
        <v>1.6217384540134143</v>
      </c>
      <c r="Q75" s="23">
        <f t="shared" si="32"/>
        <v>3.3785034683787115E-10</v>
      </c>
      <c r="R75" s="23">
        <f t="shared" si="33"/>
        <v>337850346837871.2</v>
      </c>
      <c r="S75" s="23">
        <f t="shared" si="59"/>
        <v>6775000000000.001</v>
      </c>
      <c r="U75" s="8">
        <f t="shared" si="34"/>
        <v>0.9906797213191266</v>
      </c>
      <c r="V75" s="9">
        <f t="shared" si="35"/>
        <v>0.002300643166117822</v>
      </c>
      <c r="W75" s="10">
        <f t="shared" si="36"/>
        <v>9.861630176415012E-06</v>
      </c>
      <c r="X75" s="11">
        <f t="shared" si="37"/>
        <v>0.005639100511896281</v>
      </c>
      <c r="Y75" s="12">
        <f t="shared" si="38"/>
        <v>0.009320278680873343</v>
      </c>
      <c r="Z75" s="13">
        <f t="shared" si="39"/>
        <v>0.9565260080705412</v>
      </c>
      <c r="AA75" s="12">
        <f t="shared" si="40"/>
        <v>2.6487760584483914E-09</v>
      </c>
      <c r="AB75" s="14">
        <f t="shared" si="41"/>
        <v>1.1011352636233957E-11</v>
      </c>
      <c r="AC75" s="13">
        <f t="shared" si="42"/>
        <v>5.385292290373126E-07</v>
      </c>
      <c r="AD75" s="15">
        <f t="shared" si="43"/>
        <v>0.9977025284038451</v>
      </c>
      <c r="AE75" s="10">
        <f t="shared" si="44"/>
        <v>0.0021794003807730825</v>
      </c>
      <c r="AF75" s="10">
        <f t="shared" si="45"/>
        <v>9.06008873482973E-06</v>
      </c>
      <c r="AG75" s="11">
        <f t="shared" si="46"/>
        <v>0.005393586953186661</v>
      </c>
      <c r="AH75" s="16">
        <f t="shared" si="47"/>
        <v>0.9558854338331748</v>
      </c>
      <c r="AI75" s="8">
        <f t="shared" si="48"/>
        <v>0.9988760483439347</v>
      </c>
      <c r="AJ75" s="12">
        <f t="shared" si="49"/>
        <v>0.0009809049922572346</v>
      </c>
      <c r="AK75" s="13">
        <f t="shared" si="50"/>
        <v>0.8728630725874509</v>
      </c>
      <c r="AM75" s="1"/>
      <c r="AN75" s="17">
        <f t="shared" si="60"/>
        <v>157680000</v>
      </c>
    </row>
    <row r="76" spans="7:40" ht="14.25" thickBot="1">
      <c r="G76" s="21">
        <f t="shared" si="51"/>
        <v>5.099999999999998</v>
      </c>
      <c r="H76" s="23">
        <f t="shared" si="52"/>
        <v>0.01619161035134264</v>
      </c>
      <c r="I76" s="23">
        <f t="shared" si="53"/>
        <v>6.173671000476687E-05</v>
      </c>
      <c r="J76" s="23">
        <f t="shared" si="54"/>
        <v>7.329273603507713E-06</v>
      </c>
      <c r="K76" s="29">
        <f t="shared" si="55"/>
        <v>6.664003816354242E-05</v>
      </c>
      <c r="L76" s="23">
        <f t="shared" si="56"/>
        <v>0.00015773919066439446</v>
      </c>
      <c r="M76" s="23">
        <f t="shared" si="57"/>
        <v>0.020495439385680988</v>
      </c>
      <c r="N76" s="23">
        <f t="shared" si="58"/>
        <v>0.0001585886716523754</v>
      </c>
      <c r="O76" s="23">
        <f t="shared" si="61"/>
        <v>1.6497455145930788</v>
      </c>
      <c r="Q76" s="23">
        <f t="shared" si="32"/>
        <v>3.419651396503058E-10</v>
      </c>
      <c r="R76" s="23">
        <f t="shared" si="33"/>
        <v>341965139650305.8</v>
      </c>
      <c r="S76" s="23">
        <f t="shared" si="59"/>
        <v>6775000000000.002</v>
      </c>
      <c r="U76" s="8">
        <f t="shared" si="34"/>
        <v>0.9905662065156496</v>
      </c>
      <c r="V76" s="9">
        <f t="shared" si="35"/>
        <v>0.00232866347171325</v>
      </c>
      <c r="W76" s="10">
        <f t="shared" si="36"/>
        <v>9.981738281523083E-06</v>
      </c>
      <c r="X76" s="11">
        <f t="shared" si="37"/>
        <v>0.005707781010442823</v>
      </c>
      <c r="Y76" s="12">
        <f t="shared" si="38"/>
        <v>0.009433793484350368</v>
      </c>
      <c r="Z76" s="13">
        <f t="shared" si="39"/>
        <v>0.9564053407837351</v>
      </c>
      <c r="AA76" s="12">
        <f t="shared" si="40"/>
        <v>2.681036391430328E-09</v>
      </c>
      <c r="AB76" s="14">
        <f t="shared" si="41"/>
        <v>1.1145463597216638E-11</v>
      </c>
      <c r="AC76" s="13">
        <f t="shared" si="42"/>
        <v>5.45088157336984E-07</v>
      </c>
      <c r="AD76" s="15">
        <f t="shared" si="43"/>
        <v>0.9977025284038451</v>
      </c>
      <c r="AE76" s="10">
        <f t="shared" si="44"/>
        <v>0.002205944029776722</v>
      </c>
      <c r="AF76" s="10">
        <f t="shared" si="45"/>
        <v>9.170434597591232E-06</v>
      </c>
      <c r="AG76" s="11">
        <f t="shared" si="46"/>
        <v>0.005459277259666838</v>
      </c>
      <c r="AH76" s="16">
        <f t="shared" si="47"/>
        <v>0.9553481477209111</v>
      </c>
      <c r="AI76" s="8">
        <f t="shared" si="48"/>
        <v>0.998862359360538</v>
      </c>
      <c r="AJ76" s="12">
        <f t="shared" si="49"/>
        <v>0.000992851763511426</v>
      </c>
      <c r="AK76" s="13">
        <f t="shared" si="50"/>
        <v>0.8713146644356736</v>
      </c>
      <c r="AM76" s="1"/>
      <c r="AN76" s="17">
        <f t="shared" si="60"/>
        <v>160833600</v>
      </c>
    </row>
    <row r="77" spans="7:40" ht="14.25" thickBot="1">
      <c r="G77" s="21">
        <f t="shared" si="51"/>
        <v>5.1999999999999975</v>
      </c>
      <c r="H77" s="23">
        <f t="shared" si="52"/>
        <v>0.01638881341038647</v>
      </c>
      <c r="I77" s="23">
        <f t="shared" si="53"/>
        <v>6.263138964397793E-05</v>
      </c>
      <c r="J77" s="23">
        <f t="shared" si="54"/>
        <v>7.592254887190715E-06</v>
      </c>
      <c r="K77" s="29">
        <f t="shared" si="55"/>
        <v>6.788863000983081E-05</v>
      </c>
      <c r="L77" s="23">
        <f t="shared" si="56"/>
        <v>0.00015069584362422487</v>
      </c>
      <c r="M77" s="23">
        <f t="shared" si="57"/>
        <v>0.020472122940912208</v>
      </c>
      <c r="N77" s="23">
        <f t="shared" si="58"/>
        <v>0.0001585295683621036</v>
      </c>
      <c r="O77" s="23">
        <f t="shared" si="61"/>
        <v>1.6775095224541936</v>
      </c>
      <c r="Q77" s="23">
        <f t="shared" si="32"/>
        <v>3.460711721019931E-10</v>
      </c>
      <c r="R77" s="23">
        <f t="shared" si="33"/>
        <v>346071172101993.1</v>
      </c>
      <c r="S77" s="23">
        <f t="shared" si="59"/>
        <v>6775000000000.002</v>
      </c>
      <c r="U77" s="8">
        <f t="shared" si="34"/>
        <v>0.9904529333842746</v>
      </c>
      <c r="V77" s="9">
        <f t="shared" si="35"/>
        <v>0.0023566241223038076</v>
      </c>
      <c r="W77" s="10">
        <f t="shared" si="36"/>
        <v>1.0101590677443013E-05</v>
      </c>
      <c r="X77" s="11">
        <f t="shared" si="37"/>
        <v>0.005776315288761277</v>
      </c>
      <c r="Y77" s="12">
        <f t="shared" si="38"/>
        <v>0.009547066615725307</v>
      </c>
      <c r="Z77" s="13">
        <f t="shared" si="39"/>
        <v>0.9562849303966103</v>
      </c>
      <c r="AA77" s="12">
        <f t="shared" si="40"/>
        <v>2.7132280424232472E-09</v>
      </c>
      <c r="AB77" s="14">
        <f t="shared" si="41"/>
        <v>1.1279289037043835E-11</v>
      </c>
      <c r="AC77" s="13">
        <f t="shared" si="42"/>
        <v>5.516331217311466E-07</v>
      </c>
      <c r="AD77" s="15">
        <f t="shared" si="43"/>
        <v>0.9977025284038451</v>
      </c>
      <c r="AE77" s="10">
        <f t="shared" si="44"/>
        <v>0.002232431167565479</v>
      </c>
      <c r="AF77" s="10">
        <f t="shared" si="45"/>
        <v>9.280545534899902E-06</v>
      </c>
      <c r="AG77" s="11">
        <f t="shared" si="46"/>
        <v>0.0055248277120137435</v>
      </c>
      <c r="AH77" s="16">
        <f t="shared" si="47"/>
        <v>0.9548120054864518</v>
      </c>
      <c r="AI77" s="8">
        <f t="shared" si="48"/>
        <v>0.9988486995208766</v>
      </c>
      <c r="AJ77" s="12">
        <f t="shared" si="49"/>
        <v>0.001004773100185865</v>
      </c>
      <c r="AK77" s="13">
        <f t="shared" si="50"/>
        <v>0.869769552832377</v>
      </c>
      <c r="AM77" s="1"/>
      <c r="AN77" s="17">
        <f t="shared" si="60"/>
        <v>163987200</v>
      </c>
    </row>
    <row r="78" spans="7:40" ht="14.25" thickBot="1">
      <c r="G78" s="21">
        <f t="shared" si="51"/>
        <v>5.299999999999997</v>
      </c>
      <c r="H78" s="23">
        <f t="shared" si="52"/>
        <v>0.01658559662570634</v>
      </c>
      <c r="I78" s="23">
        <f t="shared" si="53"/>
        <v>6.351109483072534E-05</v>
      </c>
      <c r="J78" s="23">
        <f t="shared" si="54"/>
        <v>7.858393075460866E-06</v>
      </c>
      <c r="K78" s="29">
        <f t="shared" si="55"/>
        <v>6.913491693042038E-05</v>
      </c>
      <c r="L78" s="23">
        <f t="shared" si="56"/>
        <v>0.0001438862006693189</v>
      </c>
      <c r="M78" s="23">
        <f t="shared" si="57"/>
        <v>0.020448553375961662</v>
      </c>
      <c r="N78" s="23">
        <f t="shared" si="58"/>
        <v>0.00015845403021974311</v>
      </c>
      <c r="O78" s="23">
        <f t="shared" si="61"/>
        <v>1.7050124794472106</v>
      </c>
      <c r="Q78" s="23">
        <f t="shared" si="32"/>
        <v>3.501634275358363E-10</v>
      </c>
      <c r="R78" s="23">
        <f t="shared" si="33"/>
        <v>350163427535836.3</v>
      </c>
      <c r="S78" s="23">
        <f t="shared" si="59"/>
        <v>6775000000000.002</v>
      </c>
      <c r="U78" s="8">
        <f t="shared" si="34"/>
        <v>0.9903400403195384</v>
      </c>
      <c r="V78" s="9">
        <f t="shared" si="35"/>
        <v>0.0023844909562023026</v>
      </c>
      <c r="W78" s="10">
        <f t="shared" si="36"/>
        <v>1.0221040931242376E-05</v>
      </c>
      <c r="X78" s="11">
        <f t="shared" si="37"/>
        <v>0.005844619613228552</v>
      </c>
      <c r="Y78" s="12">
        <f t="shared" si="38"/>
        <v>0.009659959680461572</v>
      </c>
      <c r="Z78" s="13">
        <f t="shared" si="39"/>
        <v>0.9561649240238406</v>
      </c>
      <c r="AA78" s="12">
        <f t="shared" si="40"/>
        <v>2.7453116803998595E-09</v>
      </c>
      <c r="AB78" s="14">
        <f t="shared" si="41"/>
        <v>1.1412665450835754E-11</v>
      </c>
      <c r="AC78" s="13">
        <f t="shared" si="42"/>
        <v>5.581561257311066E-07</v>
      </c>
      <c r="AD78" s="15">
        <f t="shared" si="43"/>
        <v>0.9977025284038451</v>
      </c>
      <c r="AE78" s="10">
        <f t="shared" si="44"/>
        <v>0.0022588294327566005</v>
      </c>
      <c r="AF78" s="10">
        <f t="shared" si="45"/>
        <v>9.390287015715966E-06</v>
      </c>
      <c r="AG78" s="11">
        <f t="shared" si="46"/>
        <v>0.0055901582221750245</v>
      </c>
      <c r="AH78" s="16">
        <f t="shared" si="47"/>
        <v>0.9542776621761895</v>
      </c>
      <c r="AI78" s="8">
        <f t="shared" si="48"/>
        <v>0.9988350855142322</v>
      </c>
      <c r="AJ78" s="12">
        <f t="shared" si="49"/>
        <v>0.0010166544370624406</v>
      </c>
      <c r="AK78" s="13">
        <f t="shared" si="50"/>
        <v>0.8682296255597889</v>
      </c>
      <c r="AM78" s="1"/>
      <c r="AN78" s="17">
        <f t="shared" si="60"/>
        <v>167140800</v>
      </c>
    </row>
    <row r="79" spans="7:40" ht="14.25" thickBot="1">
      <c r="G79" s="21">
        <f t="shared" si="51"/>
        <v>5.399999999999997</v>
      </c>
      <c r="H79" s="23">
        <f t="shared" si="52"/>
        <v>0.016781719572043732</v>
      </c>
      <c r="I79" s="23">
        <f t="shared" si="53"/>
        <v>6.437578459347468E-05</v>
      </c>
      <c r="J79" s="23">
        <f t="shared" si="54"/>
        <v>8.127523503746873E-06</v>
      </c>
      <c r="K79" s="29">
        <f t="shared" si="55"/>
        <v>7.037889669263571E-05</v>
      </c>
      <c r="L79" s="23">
        <f t="shared" si="56"/>
        <v>0.0001373073871941317</v>
      </c>
      <c r="M79" s="23">
        <f t="shared" si="57"/>
        <v>0.020424732559921006</v>
      </c>
      <c r="N79" s="23">
        <f t="shared" si="58"/>
        <v>0.00015836359584730662</v>
      </c>
      <c r="O79" s="23">
        <f t="shared" si="61"/>
        <v>1.7322359156698712</v>
      </c>
      <c r="Q79" s="23">
        <f t="shared" si="32"/>
        <v>3.5423694907092994E-10</v>
      </c>
      <c r="R79" s="23">
        <f t="shared" si="33"/>
        <v>354236949070929.94</v>
      </c>
      <c r="S79" s="23">
        <f t="shared" si="59"/>
        <v>6775000000000.002</v>
      </c>
      <c r="U79" s="8">
        <f t="shared" si="34"/>
        <v>0.9902276640669314</v>
      </c>
      <c r="V79" s="9">
        <f t="shared" si="35"/>
        <v>0.0024122302187765815</v>
      </c>
      <c r="W79" s="10">
        <f t="shared" si="36"/>
        <v>1.0339944354816583E-05</v>
      </c>
      <c r="X79" s="11">
        <f t="shared" si="37"/>
        <v>0.0059126112479531145</v>
      </c>
      <c r="Y79" s="12">
        <f t="shared" si="38"/>
        <v>0.009772335933068562</v>
      </c>
      <c r="Z79" s="13">
        <f t="shared" si="39"/>
        <v>0.9560454670271478</v>
      </c>
      <c r="AA79" s="12">
        <f t="shared" si="40"/>
        <v>2.777248442983406E-09</v>
      </c>
      <c r="AB79" s="14">
        <f t="shared" si="41"/>
        <v>1.1545431281961967E-11</v>
      </c>
      <c r="AC79" s="13">
        <f t="shared" si="42"/>
        <v>5.64649268130672E-07</v>
      </c>
      <c r="AD79" s="15">
        <f t="shared" si="43"/>
        <v>0.9977025284038451</v>
      </c>
      <c r="AE79" s="10">
        <f t="shared" si="44"/>
        <v>0.00228510684957077</v>
      </c>
      <c r="AF79" s="10">
        <f t="shared" si="45"/>
        <v>9.499526112009979E-06</v>
      </c>
      <c r="AG79" s="11">
        <f t="shared" si="46"/>
        <v>0.005655189656390925</v>
      </c>
      <c r="AH79" s="16">
        <f t="shared" si="47"/>
        <v>0.9537457650312837</v>
      </c>
      <c r="AI79" s="8">
        <f t="shared" si="48"/>
        <v>0.9988215338310242</v>
      </c>
      <c r="AJ79" s="12">
        <f t="shared" si="49"/>
        <v>0.0010284813824755178</v>
      </c>
      <c r="AK79" s="13">
        <f t="shared" si="50"/>
        <v>0.8666967479061879</v>
      </c>
      <c r="AM79" s="1"/>
      <c r="AN79" s="17">
        <f t="shared" si="60"/>
        <v>170294400</v>
      </c>
    </row>
    <row r="80" spans="7:40" ht="14.25" thickBot="1">
      <c r="G80" s="21">
        <f t="shared" si="51"/>
        <v>5.4999999999999964</v>
      </c>
      <c r="H80" s="23">
        <f t="shared" si="52"/>
        <v>0.016976944688937547</v>
      </c>
      <c r="I80" s="23">
        <f t="shared" si="53"/>
        <v>6.522543280532801E-05</v>
      </c>
      <c r="J80" s="23">
        <f t="shared" si="54"/>
        <v>8.399473833953662E-06</v>
      </c>
      <c r="K80" s="29">
        <f t="shared" si="55"/>
        <v>7.162056667695798E-05</v>
      </c>
      <c r="L80" s="23">
        <f t="shared" si="56"/>
        <v>0.00013095633904391382</v>
      </c>
      <c r="M80" s="23">
        <f t="shared" si="57"/>
        <v>0.02040066270358876</v>
      </c>
      <c r="N80" s="23">
        <f t="shared" si="58"/>
        <v>0.00015825967068751082</v>
      </c>
      <c r="O80" s="23">
        <f t="shared" si="61"/>
        <v>1.7591609973932185</v>
      </c>
      <c r="Q80" s="23">
        <f t="shared" si="32"/>
        <v>3.582868658943694E-10</v>
      </c>
      <c r="R80" s="23">
        <f t="shared" si="33"/>
        <v>358286865894369.44</v>
      </c>
      <c r="S80" s="23">
        <f t="shared" si="59"/>
        <v>6775000000000.002</v>
      </c>
      <c r="U80" s="8">
        <f t="shared" si="34"/>
        <v>0.9901159389975861</v>
      </c>
      <c r="V80" s="9">
        <f t="shared" si="35"/>
        <v>0.002439808741487594</v>
      </c>
      <c r="W80" s="10">
        <f t="shared" si="36"/>
        <v>1.0458158772329575E-05</v>
      </c>
      <c r="X80" s="11">
        <f t="shared" si="37"/>
        <v>0.0059802088936147125</v>
      </c>
      <c r="Y80" s="12">
        <f t="shared" si="38"/>
        <v>0.009884061002413916</v>
      </c>
      <c r="Z80" s="13">
        <f t="shared" si="39"/>
        <v>0.9559267022442897</v>
      </c>
      <c r="AA80" s="12">
        <f t="shared" si="40"/>
        <v>2.809000142577729E-09</v>
      </c>
      <c r="AB80" s="14">
        <f t="shared" si="41"/>
        <v>1.1677427778954493E-11</v>
      </c>
      <c r="AC80" s="13">
        <f t="shared" si="42"/>
        <v>5.71104784914968E-07</v>
      </c>
      <c r="AD80" s="15">
        <f t="shared" si="43"/>
        <v>0.9977025284038451</v>
      </c>
      <c r="AE80" s="10">
        <f t="shared" si="44"/>
        <v>0.002311231997434948</v>
      </c>
      <c r="AF80" s="10">
        <f t="shared" si="45"/>
        <v>9.608132203826867E-06</v>
      </c>
      <c r="AG80" s="11">
        <f t="shared" si="46"/>
        <v>0.005719844254927941</v>
      </c>
      <c r="AH80" s="16">
        <f t="shared" si="47"/>
        <v>0.9532169500546264</v>
      </c>
      <c r="AI80" s="8">
        <f t="shared" si="48"/>
        <v>0.9988080606753439</v>
      </c>
      <c r="AJ80" s="12">
        <f t="shared" si="49"/>
        <v>0.0010402397946468237</v>
      </c>
      <c r="AK80" s="13">
        <f t="shared" si="50"/>
        <v>0.8651727527722207</v>
      </c>
      <c r="AM80" s="1"/>
      <c r="AN80" s="17">
        <f t="shared" si="60"/>
        <v>173448000</v>
      </c>
    </row>
    <row r="81" spans="7:40" ht="14.25" thickBot="1">
      <c r="G81" s="21">
        <f t="shared" si="51"/>
        <v>5.599999999999996</v>
      </c>
      <c r="H81" s="23">
        <f t="shared" si="52"/>
        <v>0.017171038540769366</v>
      </c>
      <c r="I81" s="23">
        <f t="shared" si="53"/>
        <v>6.606002832908471E-05</v>
      </c>
      <c r="J81" s="23">
        <f t="shared" si="54"/>
        <v>8.674064468374065E-06</v>
      </c>
      <c r="K81" s="29">
        <f t="shared" si="55"/>
        <v>7.285992387285291E-05</v>
      </c>
      <c r="L81" s="23">
        <f t="shared" si="56"/>
        <v>0.0001248298020937591</v>
      </c>
      <c r="M81" s="23">
        <f t="shared" si="57"/>
        <v>0.020376346351463306</v>
      </c>
      <c r="N81" s="23">
        <f t="shared" si="58"/>
        <v>0.00015814353612297915</v>
      </c>
      <c r="O81" s="23">
        <f t="shared" si="61"/>
        <v>1.7857686380878774</v>
      </c>
      <c r="Q81" s="23">
        <f t="shared" si="32"/>
        <v>3.623084193720957E-10</v>
      </c>
      <c r="R81" s="23">
        <f t="shared" si="33"/>
        <v>362308419372095.7</v>
      </c>
      <c r="S81" s="23">
        <f t="shared" si="59"/>
        <v>6775000000000.002</v>
      </c>
      <c r="U81" s="8">
        <f t="shared" si="34"/>
        <v>0.9900049963879566</v>
      </c>
      <c r="V81" s="9">
        <f t="shared" si="35"/>
        <v>0.0024671941196951477</v>
      </c>
      <c r="W81" s="10">
        <f t="shared" si="36"/>
        <v>1.0575545282372272E-05</v>
      </c>
      <c r="X81" s="11">
        <f t="shared" si="37"/>
        <v>0.006047333123283618</v>
      </c>
      <c r="Y81" s="12">
        <f t="shared" si="38"/>
        <v>0.009995003612043472</v>
      </c>
      <c r="Z81" s="13">
        <f t="shared" si="39"/>
        <v>0.9558087692233519</v>
      </c>
      <c r="AA81" s="12">
        <f t="shared" si="40"/>
        <v>2.8405294710785606E-09</v>
      </c>
      <c r="AB81" s="14">
        <f t="shared" si="41"/>
        <v>1.1808499846522823E-11</v>
      </c>
      <c r="AC81" s="13">
        <f t="shared" si="42"/>
        <v>5.775150908807972E-07</v>
      </c>
      <c r="AD81" s="15">
        <f t="shared" si="43"/>
        <v>0.9977025284038451</v>
      </c>
      <c r="AE81" s="10">
        <f t="shared" si="44"/>
        <v>0.0023371741794178543</v>
      </c>
      <c r="AF81" s="10">
        <f t="shared" si="45"/>
        <v>9.71597767949704E-06</v>
      </c>
      <c r="AG81" s="11">
        <f t="shared" si="46"/>
        <v>0.005784046048923481</v>
      </c>
      <c r="AH81" s="16">
        <f t="shared" si="47"/>
        <v>0.9526918386014376</v>
      </c>
      <c r="AI81" s="8">
        <f t="shared" si="48"/>
        <v>0.9987946818780885</v>
      </c>
      <c r="AJ81" s="12">
        <f t="shared" si="49"/>
        <v>0.001051915857494923</v>
      </c>
      <c r="AK81" s="13">
        <f t="shared" si="50"/>
        <v>0.8636594308453178</v>
      </c>
      <c r="AM81" s="1"/>
      <c r="AN81" s="17">
        <f t="shared" si="60"/>
        <v>176601600</v>
      </c>
    </row>
    <row r="82" spans="7:40" ht="14.25" thickBot="1">
      <c r="G82" s="21">
        <f t="shared" si="51"/>
        <v>5.699999999999996</v>
      </c>
      <c r="H82" s="23">
        <f t="shared" si="52"/>
        <v>0.017363773068135944</v>
      </c>
      <c r="I82" s="23">
        <f t="shared" si="53"/>
        <v>6.687957507877114E-05</v>
      </c>
      <c r="J82" s="23">
        <f t="shared" si="54"/>
        <v>8.95110903091697E-06</v>
      </c>
      <c r="K82" s="29">
        <f t="shared" si="55"/>
        <v>7.409696487914783E-05</v>
      </c>
      <c r="L82" s="23">
        <f t="shared" si="56"/>
        <v>0.00011892433366895694</v>
      </c>
      <c r="M82" s="23">
        <f t="shared" si="57"/>
        <v>0.020351786371947542</v>
      </c>
      <c r="N82" s="23">
        <f t="shared" si="58"/>
        <v>0.0001580163582447512</v>
      </c>
      <c r="O82" s="23">
        <f t="shared" si="61"/>
        <v>1.8120396116459487</v>
      </c>
      <c r="Q82" s="23">
        <f t="shared" si="32"/>
        <v>3.662969886130836E-10</v>
      </c>
      <c r="R82" s="23">
        <f t="shared" si="33"/>
        <v>366296988613083.6</v>
      </c>
      <c r="S82" s="23">
        <f t="shared" si="59"/>
        <v>6775000000000.002</v>
      </c>
      <c r="U82" s="8">
        <f t="shared" si="34"/>
        <v>0.9898949637145794</v>
      </c>
      <c r="V82" s="9">
        <f t="shared" si="35"/>
        <v>0.0024943548867411265</v>
      </c>
      <c r="W82" s="10">
        <f t="shared" si="36"/>
        <v>1.0691969004164463E-05</v>
      </c>
      <c r="X82" s="11">
        <f t="shared" si="37"/>
        <v>0.006113906809115536</v>
      </c>
      <c r="Y82" s="12">
        <f t="shared" si="38"/>
        <v>0.010105036285420617</v>
      </c>
      <c r="Z82" s="13">
        <f t="shared" si="39"/>
        <v>0.955691803473073</v>
      </c>
      <c r="AA82" s="12">
        <f t="shared" si="40"/>
        <v>2.871800200298982E-09</v>
      </c>
      <c r="AB82" s="14">
        <f t="shared" si="41"/>
        <v>1.1938496878752096E-11</v>
      </c>
      <c r="AC82" s="13">
        <f t="shared" si="42"/>
        <v>5.838728203856359E-07</v>
      </c>
      <c r="AD82" s="15">
        <f t="shared" si="43"/>
        <v>0.9977025284038451</v>
      </c>
      <c r="AE82" s="10">
        <f t="shared" si="44"/>
        <v>0.002362903587139079</v>
      </c>
      <c r="AF82" s="10">
        <f t="shared" si="45"/>
        <v>9.822938621187901E-06</v>
      </c>
      <c r="AG82" s="11">
        <f t="shared" si="46"/>
        <v>0.005847721268503462</v>
      </c>
      <c r="AH82" s="16">
        <f t="shared" si="47"/>
        <v>0.9521710340412398</v>
      </c>
      <c r="AI82" s="8">
        <f t="shared" si="48"/>
        <v>0.9987814128119153</v>
      </c>
      <c r="AJ82" s="12">
        <f t="shared" si="49"/>
        <v>0.0010634961548575486</v>
      </c>
      <c r="AK82" s="13">
        <f t="shared" si="50"/>
        <v>0.8621585209798174</v>
      </c>
      <c r="AM82" s="1"/>
      <c r="AN82" s="17">
        <f t="shared" si="60"/>
        <v>179755200</v>
      </c>
    </row>
    <row r="83" spans="7:40" ht="14.25" thickBot="1">
      <c r="G83" s="21">
        <f t="shared" si="51"/>
        <v>5.799999999999995</v>
      </c>
      <c r="H83" s="23">
        <f t="shared" si="52"/>
        <v>0.017554926813022932</v>
      </c>
      <c r="I83" s="23">
        <f t="shared" si="53"/>
        <v>6.76840919963787E-05</v>
      </c>
      <c r="J83" s="23">
        <f t="shared" si="54"/>
        <v>9.230414911719062E-06</v>
      </c>
      <c r="K83" s="29">
        <f t="shared" si="55"/>
        <v>7.533168590884367E-05</v>
      </c>
      <c r="L83" s="23">
        <f t="shared" si="56"/>
        <v>0.00011323630576223617</v>
      </c>
      <c r="M83" s="23">
        <f t="shared" si="57"/>
        <v>0.020326985945820053</v>
      </c>
      <c r="N83" s="23">
        <f t="shared" si="58"/>
        <v>0.00015787919626596012</v>
      </c>
      <c r="O83" s="23">
        <f t="shared" si="61"/>
        <v>1.8379546668227646</v>
      </c>
      <c r="Q83" s="23">
        <f t="shared" si="32"/>
        <v>3.7024811512738475E-10</v>
      </c>
      <c r="R83" s="23">
        <f t="shared" si="33"/>
        <v>370248115127384.75</v>
      </c>
      <c r="S83" s="23">
        <f t="shared" si="59"/>
        <v>6775000000000.002</v>
      </c>
      <c r="U83" s="8">
        <f t="shared" si="34"/>
        <v>0.9897859639738322</v>
      </c>
      <c r="V83" s="9">
        <f t="shared" si="35"/>
        <v>0.0025212606818621718</v>
      </c>
      <c r="W83" s="10">
        <f t="shared" si="36"/>
        <v>1.0807299797306919E-05</v>
      </c>
      <c r="X83" s="11">
        <f t="shared" si="37"/>
        <v>0.00617985553392195</v>
      </c>
      <c r="Y83" s="12">
        <f t="shared" si="38"/>
        <v>0.010214036026167803</v>
      </c>
      <c r="Z83" s="13">
        <f t="shared" si="39"/>
        <v>0.9555759357397409</v>
      </c>
      <c r="AA83" s="12">
        <f t="shared" si="40"/>
        <v>2.902777375290618E-09</v>
      </c>
      <c r="AB83" s="14">
        <f t="shared" si="41"/>
        <v>1.2067273562767822E-11</v>
      </c>
      <c r="AC83" s="13">
        <f t="shared" si="42"/>
        <v>5.90170866652247E-07</v>
      </c>
      <c r="AD83" s="15">
        <f t="shared" si="43"/>
        <v>0.9977025284038451</v>
      </c>
      <c r="AE83" s="10">
        <f t="shared" si="44"/>
        <v>0.002388391459832852</v>
      </c>
      <c r="AF83" s="10">
        <f t="shared" si="45"/>
        <v>9.928895466155374E-06</v>
      </c>
      <c r="AG83" s="11">
        <f t="shared" si="46"/>
        <v>0.005910798736433816</v>
      </c>
      <c r="AH83" s="16">
        <f t="shared" si="47"/>
        <v>0.9516551185381515</v>
      </c>
      <c r="AI83" s="8">
        <f t="shared" si="48"/>
        <v>0.9987682683092106</v>
      </c>
      <c r="AJ83" s="12">
        <f t="shared" si="49"/>
        <v>0.0010749677420830539</v>
      </c>
      <c r="AK83" s="13">
        <f t="shared" si="50"/>
        <v>0.8606717009180735</v>
      </c>
      <c r="AM83" s="1"/>
      <c r="AN83" s="17">
        <f t="shared" si="60"/>
        <v>182908800</v>
      </c>
    </row>
    <row r="84" spans="7:40" ht="14.25" thickBot="1">
      <c r="G84" s="21">
        <f t="shared" si="51"/>
        <v>5.899999999999995</v>
      </c>
      <c r="H84" s="23">
        <f t="shared" si="52"/>
        <v>0.017744286100551277</v>
      </c>
      <c r="I84" s="23">
        <f t="shared" si="53"/>
        <v>6.847361294363435E-05</v>
      </c>
      <c r="J84" s="23">
        <f t="shared" si="54"/>
        <v>9.511783870274643E-06</v>
      </c>
      <c r="K84" s="29">
        <f t="shared" si="55"/>
        <v>7.656408279819927E-05</v>
      </c>
      <c r="L84" s="23">
        <f t="shared" si="56"/>
        <v>0.00010776190998298323</v>
      </c>
      <c r="M84" s="23">
        <f t="shared" si="57"/>
        <v>0.020301948553052358</v>
      </c>
      <c r="N84" s="23">
        <f t="shared" si="58"/>
        <v>0.0001577330105753344</v>
      </c>
      <c r="O84" s="23">
        <f t="shared" si="61"/>
        <v>1.8634946418697946</v>
      </c>
      <c r="Q84" s="23">
        <f t="shared" si="32"/>
        <v>3.741575262328654E-10</v>
      </c>
      <c r="R84" s="23">
        <f t="shared" si="33"/>
        <v>374157526232865.44</v>
      </c>
      <c r="S84" s="23">
        <f t="shared" si="59"/>
        <v>6775000000000.002</v>
      </c>
      <c r="U84" s="8">
        <f t="shared" si="34"/>
        <v>0.9896781150362117</v>
      </c>
      <c r="V84" s="9">
        <f t="shared" si="35"/>
        <v>0.0025478824095814135</v>
      </c>
      <c r="W84" s="10">
        <f t="shared" si="36"/>
        <v>1.0921412945008736E-05</v>
      </c>
      <c r="X84" s="11">
        <f t="shared" si="37"/>
        <v>0.006245107981854788</v>
      </c>
      <c r="Y84" s="12">
        <f t="shared" si="38"/>
        <v>0.0103218849637883</v>
      </c>
      <c r="Z84" s="13">
        <f t="shared" si="39"/>
        <v>0.9554612913207843</v>
      </c>
      <c r="AA84" s="12">
        <f t="shared" si="40"/>
        <v>2.9334274978544956E-09</v>
      </c>
      <c r="AB84" s="14">
        <f t="shared" si="41"/>
        <v>1.2194690641617572E-11</v>
      </c>
      <c r="AC84" s="13">
        <f t="shared" si="42"/>
        <v>5.964024190787263E-07</v>
      </c>
      <c r="AD84" s="15">
        <f t="shared" si="43"/>
        <v>0.9977025284038451</v>
      </c>
      <c r="AE84" s="10">
        <f t="shared" si="44"/>
        <v>0.0024136102353399013</v>
      </c>
      <c r="AF84" s="10">
        <f t="shared" si="45"/>
        <v>1.0033733634439335E-05</v>
      </c>
      <c r="AG84" s="11">
        <f t="shared" si="46"/>
        <v>0.005973210241795632</v>
      </c>
      <c r="AH84" s="16">
        <f t="shared" si="47"/>
        <v>0.9511446499945698</v>
      </c>
      <c r="AI84" s="8">
        <f t="shared" si="48"/>
        <v>0.9987552625842194</v>
      </c>
      <c r="AJ84" s="12">
        <f t="shared" si="49"/>
        <v>0.0010863182139888652</v>
      </c>
      <c r="AK84" s="13">
        <f t="shared" si="50"/>
        <v>0.8592005784824355</v>
      </c>
      <c r="AM84" s="1"/>
      <c r="AN84" s="17">
        <f t="shared" si="60"/>
        <v>186062400</v>
      </c>
    </row>
    <row r="85" spans="7:40" ht="14.25" thickBot="1">
      <c r="G85" s="21">
        <f t="shared" si="51"/>
        <v>5.999999999999995</v>
      </c>
      <c r="H85" s="23">
        <f t="shared" si="52"/>
        <v>0.017931646160754298</v>
      </c>
      <c r="I85" s="23">
        <f t="shared" si="53"/>
        <v>6.924818650972596E-05</v>
      </c>
      <c r="J85" s="23">
        <f t="shared" si="54"/>
        <v>9.795012691352786E-06</v>
      </c>
      <c r="K85" s="29">
        <f t="shared" si="55"/>
        <v>7.779415101987873E-05</v>
      </c>
      <c r="L85" s="23">
        <f t="shared" si="56"/>
        <v>0.00010249716415351093</v>
      </c>
      <c r="M85" s="23">
        <f t="shared" si="57"/>
        <v>0.020276677958075123</v>
      </c>
      <c r="N85" s="23">
        <f t="shared" si="58"/>
        <v>0.0001575786704247491</v>
      </c>
      <c r="O85" s="23">
        <f t="shared" si="61"/>
        <v>1.8886405782967928</v>
      </c>
      <c r="Q85" s="23">
        <f t="shared" si="32"/>
        <v>3.780211568876949E-10</v>
      </c>
      <c r="R85" s="23">
        <f t="shared" si="33"/>
        <v>378021156887694.94</v>
      </c>
      <c r="S85" s="23">
        <f t="shared" si="59"/>
        <v>6775000000000.002</v>
      </c>
      <c r="U85" s="8">
        <f t="shared" si="34"/>
        <v>0.9895715290440409</v>
      </c>
      <c r="V85" s="9">
        <f t="shared" si="35"/>
        <v>0.002574192388380111</v>
      </c>
      <c r="W85" s="10">
        <f t="shared" si="36"/>
        <v>1.1034189791363354E-05</v>
      </c>
      <c r="X85" s="11">
        <f t="shared" si="37"/>
        <v>0.006309596302815081</v>
      </c>
      <c r="Y85" s="12">
        <f t="shared" si="38"/>
        <v>0.010428470955959137</v>
      </c>
      <c r="Z85" s="13">
        <f t="shared" si="39"/>
        <v>0.9553479894245307</v>
      </c>
      <c r="AA85" s="12">
        <f t="shared" si="40"/>
        <v>2.9637186977096512E-09</v>
      </c>
      <c r="AB85" s="14">
        <f t="shared" si="41"/>
        <v>1.2320615625844115E-11</v>
      </c>
      <c r="AC85" s="13">
        <f t="shared" si="42"/>
        <v>6.025609980392171E-07</v>
      </c>
      <c r="AD85" s="15">
        <f t="shared" si="43"/>
        <v>0.9977025284038451</v>
      </c>
      <c r="AE85" s="10">
        <f t="shared" si="44"/>
        <v>0.002438533690944174</v>
      </c>
      <c r="AF85" s="10">
        <f t="shared" si="45"/>
        <v>1.0137344114342621E-05</v>
      </c>
      <c r="AG85" s="11">
        <f t="shared" si="46"/>
        <v>0.006034890888528314</v>
      </c>
      <c r="AH85" s="16">
        <f t="shared" si="47"/>
        <v>0.950640159200408</v>
      </c>
      <c r="AI85" s="8">
        <f t="shared" si="48"/>
        <v>0.9987424091604151</v>
      </c>
      <c r="AJ85" s="12">
        <f t="shared" si="49"/>
        <v>0.0010975357682492994</v>
      </c>
      <c r="AK85" s="13">
        <f t="shared" si="50"/>
        <v>0.8577466833596201</v>
      </c>
      <c r="AM85" s="1"/>
      <c r="AN85" s="17">
        <f t="shared" si="60"/>
        <v>189216000</v>
      </c>
    </row>
    <row r="86" spans="7:40" ht="14.25" thickBot="1">
      <c r="G86" s="21">
        <f t="shared" si="51"/>
        <v>6.099999999999994</v>
      </c>
      <c r="H86" s="23">
        <f t="shared" si="52"/>
        <v>0.018116812174908258</v>
      </c>
      <c r="I86" s="23">
        <f t="shared" si="53"/>
        <v>7.000787573699321E-05</v>
      </c>
      <c r="J86" s="23">
        <f t="shared" si="54"/>
        <v>1.0079893887196003E-05</v>
      </c>
      <c r="K86" s="29">
        <f t="shared" si="55"/>
        <v>7.90218856999076E-05</v>
      </c>
      <c r="L86" s="23">
        <f t="shared" si="56"/>
        <v>9.743792044848397E-05</v>
      </c>
      <c r="M86" s="23">
        <f t="shared" si="57"/>
        <v>0.020251178193617835</v>
      </c>
      <c r="N86" s="23">
        <f t="shared" si="58"/>
        <v>0.0001574169612453068</v>
      </c>
      <c r="O86" s="23">
        <f t="shared" si="61"/>
        <v>1.9133738326889462</v>
      </c>
      <c r="Q86" s="23">
        <f t="shared" si="32"/>
        <v>3.8183516965517967E-10</v>
      </c>
      <c r="R86" s="23">
        <f t="shared" si="33"/>
        <v>381835169655179.7</v>
      </c>
      <c r="S86" s="23">
        <f t="shared" si="59"/>
        <v>6775000000000.002</v>
      </c>
      <c r="U86" s="8">
        <f t="shared" si="34"/>
        <v>0.989466311860699</v>
      </c>
      <c r="V86" s="9">
        <f t="shared" si="35"/>
        <v>0.0026001644866512153</v>
      </c>
      <c r="W86" s="10">
        <f t="shared" si="36"/>
        <v>1.1145518324108976E-05</v>
      </c>
      <c r="X86" s="11">
        <f t="shared" si="37"/>
        <v>0.006373256445688409</v>
      </c>
      <c r="Y86" s="12">
        <f t="shared" si="38"/>
        <v>0.010533688139301044</v>
      </c>
      <c r="Z86" s="13">
        <f t="shared" si="39"/>
        <v>0.9552361425847321</v>
      </c>
      <c r="AA86" s="12">
        <f t="shared" si="40"/>
        <v>2.993620889019161E-09</v>
      </c>
      <c r="AB86" s="14">
        <f t="shared" si="41"/>
        <v>1.244492344418721E-11</v>
      </c>
      <c r="AC86" s="13">
        <f t="shared" si="42"/>
        <v>6.086404867076059E-07</v>
      </c>
      <c r="AD86" s="15">
        <f t="shared" si="43"/>
        <v>0.9977025284038451</v>
      </c>
      <c r="AE86" s="10">
        <f t="shared" si="44"/>
        <v>0.0024631370721617126</v>
      </c>
      <c r="AF86" s="10">
        <f t="shared" si="45"/>
        <v>1.0239623997825377E-05</v>
      </c>
      <c r="AG86" s="11">
        <f t="shared" si="46"/>
        <v>0.006095779414156688</v>
      </c>
      <c r="AH86" s="16">
        <f t="shared" si="47"/>
        <v>0.9501421472262027</v>
      </c>
      <c r="AI86" s="8">
        <f t="shared" si="48"/>
        <v>0.9987297208040801</v>
      </c>
      <c r="AJ86" s="12">
        <f t="shared" si="49"/>
        <v>0.0011086092633608908</v>
      </c>
      <c r="AK86" s="13">
        <f t="shared" si="50"/>
        <v>0.8563114595878887</v>
      </c>
      <c r="AM86" s="1"/>
      <c r="AN86" s="17">
        <f t="shared" si="60"/>
        <v>192369600</v>
      </c>
    </row>
    <row r="87" spans="7:40" ht="14.25" thickBot="1">
      <c r="G87" s="21">
        <f t="shared" si="51"/>
        <v>6.199999999999994</v>
      </c>
      <c r="H87" s="23">
        <f t="shared" si="52"/>
        <v>0.01829960023235487</v>
      </c>
      <c r="I87" s="23">
        <f t="shared" si="53"/>
        <v>7.075275776764719E-05</v>
      </c>
      <c r="J87" s="23">
        <f t="shared" si="54"/>
        <v>1.0366216438829423E-05</v>
      </c>
      <c r="K87" s="29">
        <f t="shared" si="55"/>
        <v>8.024728163814231E-05</v>
      </c>
      <c r="L87" s="23">
        <f t="shared" si="56"/>
        <v>9.25798749561785E-05</v>
      </c>
      <c r="M87" s="23">
        <f t="shared" si="57"/>
        <v>0.020225453543265614</v>
      </c>
      <c r="N87" s="23">
        <f t="shared" si="58"/>
        <v>0.00015724859158727558</v>
      </c>
      <c r="O87" s="23">
        <f t="shared" si="61"/>
        <v>1.9376761855137268</v>
      </c>
      <c r="Q87" s="23">
        <f t="shared" si="32"/>
        <v>3.855959725435696E-10</v>
      </c>
      <c r="R87" s="23">
        <f t="shared" si="33"/>
        <v>385595972543569.6</v>
      </c>
      <c r="S87" s="23">
        <f t="shared" si="59"/>
        <v>6775000000000.002</v>
      </c>
      <c r="U87" s="8">
        <f t="shared" si="34"/>
        <v>0.9893625625784748</v>
      </c>
      <c r="V87" s="9">
        <f t="shared" si="35"/>
        <v>0.00262577424418224</v>
      </c>
      <c r="W87" s="10">
        <f t="shared" si="36"/>
        <v>1.125529369536083E-05</v>
      </c>
      <c r="X87" s="11">
        <f t="shared" si="37"/>
        <v>0.006436028456111231</v>
      </c>
      <c r="Y87" s="12">
        <f t="shared" si="38"/>
        <v>0.01063743742152525</v>
      </c>
      <c r="Z87" s="13">
        <f t="shared" si="39"/>
        <v>0.9551258561374089</v>
      </c>
      <c r="AA87" s="12">
        <f t="shared" si="40"/>
        <v>3.0231059102557718E-09</v>
      </c>
      <c r="AB87" s="14">
        <f t="shared" si="41"/>
        <v>1.2567497025025657E-11</v>
      </c>
      <c r="AC87" s="13">
        <f t="shared" si="42"/>
        <v>6.146351594939501E-07</v>
      </c>
      <c r="AD87" s="15">
        <f t="shared" si="43"/>
        <v>0.9977025284038451</v>
      </c>
      <c r="AE87" s="10">
        <f t="shared" si="44"/>
        <v>0.0024873972078214308</v>
      </c>
      <c r="AF87" s="10">
        <f t="shared" si="45"/>
        <v>1.0340476958912813E-05</v>
      </c>
      <c r="AG87" s="11">
        <f t="shared" si="46"/>
        <v>0.006155818474593293</v>
      </c>
      <c r="AH87" s="16">
        <f t="shared" si="47"/>
        <v>0.9496510830936936</v>
      </c>
      <c r="AI87" s="8">
        <f t="shared" si="48"/>
        <v>0.998717209464957</v>
      </c>
      <c r="AJ87" s="12">
        <f t="shared" si="49"/>
        <v>0.0011195282704379722</v>
      </c>
      <c r="AK87" s="13">
        <f t="shared" si="50"/>
        <v>0.8548962588438772</v>
      </c>
      <c r="AM87" s="1"/>
      <c r="AN87" s="17">
        <f t="shared" si="60"/>
        <v>195523200</v>
      </c>
    </row>
    <row r="88" spans="7:40" ht="14.25" thickBot="1">
      <c r="G88" s="21">
        <f t="shared" si="51"/>
        <v>6.299999999999994</v>
      </c>
      <c r="H88" s="23">
        <f t="shared" si="52"/>
        <v>0.018479838185481007</v>
      </c>
      <c r="I88" s="23">
        <f t="shared" si="53"/>
        <v>7.14829234155735E-05</v>
      </c>
      <c r="J88" s="23">
        <f t="shared" si="54"/>
        <v>1.065376656877158E-05</v>
      </c>
      <c r="K88" s="29">
        <f t="shared" si="55"/>
        <v>8.147033333192091E-05</v>
      </c>
      <c r="L88" s="23">
        <f t="shared" si="56"/>
        <v>8.791857852481363E-05</v>
      </c>
      <c r="M88" s="23">
        <f t="shared" si="57"/>
        <v>0.020199508522893362</v>
      </c>
      <c r="N88" s="23">
        <f t="shared" si="58"/>
        <v>0.0001570741996805464</v>
      </c>
      <c r="O88" s="23">
        <f t="shared" si="61"/>
        <v>1.9615299458822748</v>
      </c>
      <c r="Q88" s="23">
        <f t="shared" si="32"/>
        <v>3.8930023450494895E-10</v>
      </c>
      <c r="R88" s="23">
        <f t="shared" si="33"/>
        <v>389300234504949</v>
      </c>
      <c r="S88" s="23">
        <f t="shared" si="59"/>
        <v>6775000000000.002</v>
      </c>
      <c r="U88" s="8">
        <f t="shared" si="34"/>
        <v>0.9892603730909986</v>
      </c>
      <c r="V88" s="9">
        <f t="shared" si="35"/>
        <v>0.002650998977697305</v>
      </c>
      <c r="W88" s="10">
        <f t="shared" si="36"/>
        <v>1.1363418674013626E-05</v>
      </c>
      <c r="X88" s="11">
        <f t="shared" si="37"/>
        <v>0.006497856735164726</v>
      </c>
      <c r="Y88" s="12">
        <f t="shared" si="38"/>
        <v>0.010739626909001435</v>
      </c>
      <c r="Z88" s="13">
        <f t="shared" si="39"/>
        <v>0.9550172277663405</v>
      </c>
      <c r="AA88" s="12">
        <f t="shared" si="40"/>
        <v>3.052147645714552E-09</v>
      </c>
      <c r="AB88" s="14">
        <f t="shared" si="41"/>
        <v>1.2688227801523303E-11</v>
      </c>
      <c r="AC88" s="13">
        <f t="shared" si="42"/>
        <v>6.20539706749517E-07</v>
      </c>
      <c r="AD88" s="15">
        <f t="shared" si="43"/>
        <v>0.9977025284038451</v>
      </c>
      <c r="AE88" s="10">
        <f t="shared" si="44"/>
        <v>0.002511292610045148</v>
      </c>
      <c r="AF88" s="10">
        <f t="shared" si="45"/>
        <v>1.0439813669326956E-05</v>
      </c>
      <c r="AG88" s="11">
        <f t="shared" si="46"/>
        <v>0.0062149548915692646</v>
      </c>
      <c r="AH88" s="16">
        <f t="shared" si="47"/>
        <v>0.9491674017520665</v>
      </c>
      <c r="AI88" s="8">
        <f t="shared" si="48"/>
        <v>0.9987048862246876</v>
      </c>
      <c r="AJ88" s="12">
        <f t="shared" si="49"/>
        <v>0.0011302831182117095</v>
      </c>
      <c r="AK88" s="13">
        <f t="shared" si="50"/>
        <v>0.8535023346103204</v>
      </c>
      <c r="AM88" s="1"/>
      <c r="AN88" s="17">
        <f t="shared" si="60"/>
        <v>198676800</v>
      </c>
    </row>
    <row r="89" spans="7:40" ht="14.25" thickBot="1">
      <c r="G89" s="21">
        <f t="shared" si="51"/>
        <v>6.399999999999993</v>
      </c>
      <c r="H89" s="23">
        <f t="shared" si="52"/>
        <v>0.018657366392509124</v>
      </c>
      <c r="I89" s="23">
        <f t="shared" si="53"/>
        <v>7.219847666818519E-05</v>
      </c>
      <c r="J89" s="23">
        <f t="shared" si="54"/>
        <v>1.094232853704019E-05</v>
      </c>
      <c r="K89" s="29">
        <f t="shared" si="55"/>
        <v>8.26910350025315E-05</v>
      </c>
      <c r="L89" s="23">
        <f t="shared" si="56"/>
        <v>8.344944874413238E-05</v>
      </c>
      <c r="M89" s="23">
        <f t="shared" si="57"/>
        <v>0.020173347861150822</v>
      </c>
      <c r="N89" s="23">
        <f t="shared" si="58"/>
        <v>0.00015689435961399392</v>
      </c>
      <c r="O89" s="23">
        <f t="shared" si="61"/>
        <v>1.984918051280626</v>
      </c>
      <c r="Q89" s="23">
        <f aca="true" t="shared" si="62" ref="Q89:Q95">R89*1E-24</f>
        <v>3.929448984229899E-10</v>
      </c>
      <c r="R89" s="23">
        <f aca="true" t="shared" si="63" ref="R89:R95">AN$5/(L89*L$19+M89*M$19+N89*N$19)</f>
        <v>392944898422989.94</v>
      </c>
      <c r="S89" s="23">
        <f t="shared" si="59"/>
        <v>6775000000000.002</v>
      </c>
      <c r="U89" s="8">
        <f aca="true" t="shared" si="64" ref="U89:U95">1-Q89*I$20*$AN$13</f>
        <v>0.989159827734949</v>
      </c>
      <c r="V89" s="9">
        <f aca="true" t="shared" si="65" ref="V89:V95">I$16*L$19*Q89*$AN$13</f>
        <v>0.002675817869299216</v>
      </c>
      <c r="W89" s="10">
        <f aca="true" t="shared" si="66" ref="W89:W95">I$17*M$19*Q89*$AN$13</f>
        <v>1.1469804024845576E-05</v>
      </c>
      <c r="X89" s="11">
        <f aca="true" t="shared" si="67" ref="X89:X95">I$18*N$19*Q89*$AN$13</f>
        <v>0.006558690256154945</v>
      </c>
      <c r="Y89" s="12">
        <f aca="true" t="shared" si="68" ref="Y89:Y95">I$20*Q89*$AN$13</f>
        <v>0.010840172265050949</v>
      </c>
      <c r="Z89" s="13">
        <f aca="true" t="shared" si="69" ref="Z89:Z95">1-(Q89*J$20+J$21)*$AN$13</f>
        <v>0.9549103471221968</v>
      </c>
      <c r="AA89" s="12">
        <f aca="true" t="shared" si="70" ref="AA89:AA95">J$17*L$19*Q89*$AN$13</f>
        <v>3.0807221273380094E-09</v>
      </c>
      <c r="AB89" s="14">
        <f aca="true" t="shared" si="71" ref="AB89:AB95">J$17*M$19*Q89*$AN$13</f>
        <v>1.2807016134931072E-11</v>
      </c>
      <c r="AC89" s="13">
        <f aca="true" t="shared" si="72" ref="AC89:AC95">J$18*N$19*Q89*$AN$13</f>
        <v>6.263492554691001E-07</v>
      </c>
      <c r="AD89" s="15">
        <f aca="true" t="shared" si="73" ref="AD89:AD95">1-K$21*$AN$13</f>
        <v>0.9977025284038451</v>
      </c>
      <c r="AE89" s="10">
        <f aca="true" t="shared" si="74" ref="AE89:AE95">K$16*L$19*Q89*$AN$13</f>
        <v>0.0025348035580288132</v>
      </c>
      <c r="AF89" s="10">
        <f aca="true" t="shared" si="75" ref="AF89:AF95">K$17*M$19*Q89*$AN$13</f>
        <v>1.0537552146777533E-05</v>
      </c>
      <c r="AG89" s="11">
        <f aca="true" t="shared" si="76" ref="AG89:AG95">K$18*N$19*Q89*$AN$13</f>
        <v>0.006273139859976385</v>
      </c>
      <c r="AH89" s="16">
        <f aca="true" t="shared" si="77" ref="AH89:AH95">1-(Q89*(L$19+L$20)+L$21)*$AN$13</f>
        <v>0.9486915023820874</v>
      </c>
      <c r="AI89" s="8">
        <f aca="true" t="shared" si="78" ref="AI89:AI95">1-(Q89*(M$19+M$20)+M$21)*$AN$13</f>
        <v>0.9986927612536052</v>
      </c>
      <c r="AJ89" s="12">
        <f aca="true" t="shared" si="79" ref="AJ89:AJ95">(Q89*M$20)*$AN$13</f>
        <v>0.0011408649307383717</v>
      </c>
      <c r="AK89" s="13">
        <f aca="true" t="shared" si="80" ref="AK89:AK95">1-(Q89*(N$19+N$20)+N$21)*$AN$13</f>
        <v>0.8521308372887229</v>
      </c>
      <c r="AM89" s="1"/>
      <c r="AN89" s="17">
        <f t="shared" si="60"/>
        <v>201830400</v>
      </c>
    </row>
    <row r="90" spans="7:40" ht="14.25" thickBot="1">
      <c r="G90" s="21">
        <f aca="true" t="shared" si="81" ref="G90:G95">G89+AN$12</f>
        <v>6.499999999999993</v>
      </c>
      <c r="H90" s="23">
        <f aca="true" t="shared" si="82" ref="H90:H95">(H$16*L$19+H$16*M$19+H$16*N$19)*Q89/H$21</f>
        <v>0.018832038339940443</v>
      </c>
      <c r="I90" s="23">
        <f aca="true" t="shared" si="83" ref="I90:I95">U89*I89+V89*L89+W89*M89+X89*N89</f>
        <v>7.289953412409892E-05</v>
      </c>
      <c r="J90" s="23">
        <f aca="true" t="shared" si="84" ref="J90:J95">Y89*I89+Z89*J89+L89*AA89+M89*AB89+N89*AC89</f>
        <v>1.1231685452097844E-05</v>
      </c>
      <c r="K90" s="29">
        <f aca="true" t="shared" si="85" ref="K90:K95">AD89*K89+AE89*L89+AF89*M89+AG89*N89</f>
        <v>8.390938062411068E-05</v>
      </c>
      <c r="L90" s="23">
        <f aca="true" t="shared" si="86" ref="L90:L95">L89*AH89</f>
        <v>7.916778290202795E-05</v>
      </c>
      <c r="M90" s="23">
        <f aca="true" t="shared" si="87" ref="M90:M95">M89*AI89</f>
        <v>0.020146976479182226</v>
      </c>
      <c r="N90" s="23">
        <f aca="true" t="shared" si="88" ref="N90:N95">AJ89*M89+AK89*N89</f>
        <v>0.00015670958713412354</v>
      </c>
      <c r="O90" s="23">
        <f t="shared" si="61"/>
        <v>2.007824161355538</v>
      </c>
      <c r="Q90" s="23">
        <f t="shared" si="62"/>
        <v>3.9652719146784603E-10</v>
      </c>
      <c r="R90" s="23">
        <f t="shared" si="63"/>
        <v>396527191467846.06</v>
      </c>
      <c r="S90" s="23">
        <f aca="true" t="shared" si="89" ref="S90:S95">(L90*L$19+M90*M$19+N90*N$19)*R90</f>
        <v>6775000000000.002</v>
      </c>
      <c r="U90" s="8">
        <f t="shared" si="64"/>
        <v>0.9890610030043927</v>
      </c>
      <c r="V90" s="9">
        <f t="shared" si="65"/>
        <v>0.00270021203698268</v>
      </c>
      <c r="W90" s="10">
        <f t="shared" si="66"/>
        <v>1.1574368810770951E-05</v>
      </c>
      <c r="X90" s="11">
        <f t="shared" si="67"/>
        <v>0.006618482737447571</v>
      </c>
      <c r="Y90" s="12">
        <f t="shared" si="68"/>
        <v>0.010938996995607273</v>
      </c>
      <c r="Z90" s="13">
        <f t="shared" si="69"/>
        <v>0.9548052955188789</v>
      </c>
      <c r="AA90" s="12">
        <f t="shared" si="70"/>
        <v>3.1088076158993537E-09</v>
      </c>
      <c r="AB90" s="14">
        <f t="shared" si="71"/>
        <v>1.2923771652077745E-11</v>
      </c>
      <c r="AC90" s="13">
        <f t="shared" si="72"/>
        <v>6.320593857965905E-07</v>
      </c>
      <c r="AD90" s="15">
        <f t="shared" si="73"/>
        <v>0.9977025284038451</v>
      </c>
      <c r="AE90" s="10">
        <f t="shared" si="74"/>
        <v>0.0025579121648397064</v>
      </c>
      <c r="AF90" s="10">
        <f t="shared" si="75"/>
        <v>1.063361803264781E-05</v>
      </c>
      <c r="AG90" s="11">
        <f t="shared" si="76"/>
        <v>0.006330329113177002</v>
      </c>
      <c r="AH90" s="16">
        <f t="shared" si="77"/>
        <v>0.9482237470440193</v>
      </c>
      <c r="AI90" s="8">
        <f t="shared" si="78"/>
        <v>0.9986808437762865</v>
      </c>
      <c r="AJ90" s="12">
        <f t="shared" si="79"/>
        <v>0.0011512656574634325</v>
      </c>
      <c r="AK90" s="13">
        <f t="shared" si="80"/>
        <v>0.8507828103027837</v>
      </c>
      <c r="AM90" s="1"/>
      <c r="AN90" s="17">
        <f aca="true" t="shared" si="90" ref="AN90:AN95">AN89+AN$13</f>
        <v>204984000</v>
      </c>
    </row>
    <row r="91" spans="7:40" ht="14.25" thickBot="1">
      <c r="G91" s="21">
        <f t="shared" si="81"/>
        <v>6.5999999999999925</v>
      </c>
      <c r="H91" s="23">
        <f t="shared" si="82"/>
        <v>0.01900372113881728</v>
      </c>
      <c r="I91" s="23">
        <f t="shared" si="83"/>
        <v>7.358622437309925E-05</v>
      </c>
      <c r="J91" s="23">
        <f t="shared" si="84"/>
        <v>1.1521620088287784E-05</v>
      </c>
      <c r="K91" s="29">
        <f t="shared" si="85"/>
        <v>8.512536395456577E-05</v>
      </c>
      <c r="L91" s="23">
        <f t="shared" si="86"/>
        <v>7.50687717485284E-05</v>
      </c>
      <c r="M91" s="23">
        <f t="shared" si="87"/>
        <v>0.020120399469770702</v>
      </c>
      <c r="N91" s="23">
        <f t="shared" si="88"/>
        <v>0.0001565203450655646</v>
      </c>
      <c r="O91" s="23">
        <f t="shared" si="61"/>
        <v>2.0302327449261637</v>
      </c>
      <c r="Q91" s="23">
        <f t="shared" si="62"/>
        <v>4.000446327463238E-10</v>
      </c>
      <c r="R91" s="23">
        <f t="shared" si="63"/>
        <v>400044632746323.8</v>
      </c>
      <c r="S91" s="23">
        <f t="shared" si="89"/>
        <v>6775000000000.002</v>
      </c>
      <c r="U91" s="8">
        <f t="shared" si="64"/>
        <v>0.9889639673397387</v>
      </c>
      <c r="V91" s="9">
        <f t="shared" si="65"/>
        <v>0.002724164586729311</v>
      </c>
      <c r="W91" s="10">
        <f t="shared" si="66"/>
        <v>1.1677040616143553E-05</v>
      </c>
      <c r="X91" s="11">
        <f t="shared" si="67"/>
        <v>0.0066771927701578465</v>
      </c>
      <c r="Y91" s="12">
        <f t="shared" si="68"/>
        <v>0.011036032660261342</v>
      </c>
      <c r="Z91" s="13">
        <f t="shared" si="69"/>
        <v>0.9547021457091749</v>
      </c>
      <c r="AA91" s="12">
        <f t="shared" si="70"/>
        <v>3.1363846609805035E-09</v>
      </c>
      <c r="AB91" s="14">
        <f t="shared" si="71"/>
        <v>1.3038413494707407E-11</v>
      </c>
      <c r="AC91" s="13">
        <f t="shared" si="72"/>
        <v>6.37666143219254E-07</v>
      </c>
      <c r="AD91" s="15">
        <f t="shared" si="73"/>
        <v>0.9977025284038451</v>
      </c>
      <c r="AE91" s="10">
        <f t="shared" si="74"/>
        <v>0.0025806024267660617</v>
      </c>
      <c r="AF91" s="10">
        <f t="shared" si="75"/>
        <v>1.0727944797148229E-05</v>
      </c>
      <c r="AG91" s="11">
        <f t="shared" si="76"/>
        <v>0.006386483045134639</v>
      </c>
      <c r="AH91" s="16">
        <f t="shared" si="77"/>
        <v>0.947764459678707</v>
      </c>
      <c r="AI91" s="8">
        <f t="shared" si="78"/>
        <v>0.998669142046101</v>
      </c>
      <c r="AJ91" s="12">
        <f t="shared" si="79"/>
        <v>0.0011614780954328577</v>
      </c>
      <c r="AK91" s="13">
        <f t="shared" si="80"/>
        <v>0.8494591872196157</v>
      </c>
      <c r="AM91" s="1"/>
      <c r="AN91" s="17">
        <f t="shared" si="90"/>
        <v>208137600</v>
      </c>
    </row>
    <row r="92" spans="7:40" ht="14.25" thickBot="1">
      <c r="G92" s="21">
        <f t="shared" si="81"/>
        <v>6.699999999999992</v>
      </c>
      <c r="H92" s="23">
        <f t="shared" si="82"/>
        <v>0.019172295891360512</v>
      </c>
      <c r="I92" s="23">
        <f t="shared" si="83"/>
        <v>7.425868732541496E-05</v>
      </c>
      <c r="J92" s="23">
        <f t="shared" si="84"/>
        <v>1.1811915701368526E-05</v>
      </c>
      <c r="K92" s="29">
        <f t="shared" si="85"/>
        <v>8.633897856810453E-05</v>
      </c>
      <c r="L92" s="23">
        <f t="shared" si="86"/>
        <v>7.114751389498821E-05</v>
      </c>
      <c r="M92" s="23">
        <f t="shared" si="87"/>
        <v>0.020093622076100732</v>
      </c>
      <c r="N92" s="23">
        <f t="shared" si="88"/>
        <v>0.00015632704835822584</v>
      </c>
      <c r="O92" s="23">
        <f t="shared" si="61"/>
        <v>2.0521291594939197</v>
      </c>
      <c r="Q92" s="23">
        <f t="shared" si="62"/>
        <v>4.034950382252643E-10</v>
      </c>
      <c r="R92" s="23">
        <f t="shared" si="63"/>
        <v>403495038225264.3</v>
      </c>
      <c r="S92" s="23">
        <f t="shared" si="89"/>
        <v>6775000000000.002</v>
      </c>
      <c r="U92" s="8">
        <f t="shared" si="64"/>
        <v>0.9888687809919171</v>
      </c>
      <c r="V92" s="9">
        <f t="shared" si="65"/>
        <v>0.002747660646034141</v>
      </c>
      <c r="W92" s="10">
        <f t="shared" si="66"/>
        <v>1.1777755690467024E-05</v>
      </c>
      <c r="X92" s="11">
        <f t="shared" si="67"/>
        <v>0.006734783900327325</v>
      </c>
      <c r="Y92" s="12">
        <f t="shared" si="68"/>
        <v>0.011131219008082881</v>
      </c>
      <c r="Z92" s="13">
        <f t="shared" si="69"/>
        <v>0.9546009617403814</v>
      </c>
      <c r="AA92" s="12">
        <f t="shared" si="70"/>
        <v>3.163436139571829E-09</v>
      </c>
      <c r="AB92" s="14">
        <f t="shared" si="71"/>
        <v>1.3150870479944246E-11</v>
      </c>
      <c r="AC92" s="13">
        <f t="shared" si="72"/>
        <v>6.4316604641554E-07</v>
      </c>
      <c r="AD92" s="15">
        <f t="shared" si="73"/>
        <v>0.9977025284038451</v>
      </c>
      <c r="AE92" s="10">
        <f t="shared" si="74"/>
        <v>0.002602860255076752</v>
      </c>
      <c r="AF92" s="10">
        <f t="shared" si="75"/>
        <v>1.0820473871346119E-05</v>
      </c>
      <c r="AG92" s="11">
        <f t="shared" si="76"/>
        <v>0.006441566789012953</v>
      </c>
      <c r="AH92" s="16">
        <f t="shared" si="77"/>
        <v>0.9473139254647094</v>
      </c>
      <c r="AI92" s="8">
        <f t="shared" si="78"/>
        <v>0.9986576633288323</v>
      </c>
      <c r="AJ92" s="12">
        <f t="shared" si="79"/>
        <v>0.0011714959035875098</v>
      </c>
      <c r="AK92" s="13">
        <f t="shared" si="80"/>
        <v>0.848160789897062</v>
      </c>
      <c r="AM92" s="1"/>
      <c r="AN92" s="17">
        <f t="shared" si="90"/>
        <v>211291200</v>
      </c>
    </row>
    <row r="93" spans="7:40" ht="14.25" thickBot="1">
      <c r="G93" s="21">
        <f t="shared" si="81"/>
        <v>6.799999999999992</v>
      </c>
      <c r="H93" s="23">
        <f t="shared" si="82"/>
        <v>0.019337657926924597</v>
      </c>
      <c r="I93" s="23">
        <f t="shared" si="83"/>
        <v>7.491707349775301E-05</v>
      </c>
      <c r="J93" s="23">
        <f t="shared" si="84"/>
        <v>1.2102356833963526E-05</v>
      </c>
      <c r="K93" s="29">
        <f t="shared" si="85"/>
        <v>8.7550217888952E-05</v>
      </c>
      <c r="L93" s="23">
        <f t="shared" si="86"/>
        <v>6.739903067491623E-05</v>
      </c>
      <c r="M93" s="23">
        <f t="shared" si="87"/>
        <v>0.020066649670331397</v>
      </c>
      <c r="N93" s="23">
        <f t="shared" si="88"/>
        <v>0.0001561300687681766</v>
      </c>
      <c r="O93" s="23">
        <f t="shared" si="61"/>
        <v>2.0734997226358804</v>
      </c>
      <c r="Q93" s="23">
        <f t="shared" si="62"/>
        <v>4.0687652295438315E-10</v>
      </c>
      <c r="R93" s="23">
        <f t="shared" si="63"/>
        <v>406876522954383.2</v>
      </c>
      <c r="S93" s="23">
        <f t="shared" si="89"/>
        <v>6775000000000.002</v>
      </c>
      <c r="U93" s="8">
        <f t="shared" si="64"/>
        <v>0.9887754959610581</v>
      </c>
      <c r="V93" s="9">
        <f t="shared" si="65"/>
        <v>0.0027706873790423873</v>
      </c>
      <c r="W93" s="10">
        <f t="shared" si="66"/>
        <v>1.1876459013278082E-05</v>
      </c>
      <c r="X93" s="11">
        <f t="shared" si="67"/>
        <v>0.006791224666025559</v>
      </c>
      <c r="Y93" s="12">
        <f t="shared" si="68"/>
        <v>0.011224504038941914</v>
      </c>
      <c r="Z93" s="13">
        <f t="shared" si="69"/>
        <v>0.954501798889118</v>
      </c>
      <c r="AA93" s="12">
        <f t="shared" si="70"/>
        <v>3.1899472734994113E-09</v>
      </c>
      <c r="AB93" s="14">
        <f t="shared" si="71"/>
        <v>1.3261081172740237E-11</v>
      </c>
      <c r="AC93" s="13">
        <f t="shared" si="72"/>
        <v>6.485560907982611E-07</v>
      </c>
      <c r="AD93" s="15">
        <f t="shared" si="73"/>
        <v>0.9977025284038451</v>
      </c>
      <c r="AE93" s="10">
        <f t="shared" si="74"/>
        <v>0.002624673490360351</v>
      </c>
      <c r="AF93" s="10">
        <f t="shared" si="75"/>
        <v>1.0911154706775274E-05</v>
      </c>
      <c r="AG93" s="11">
        <f t="shared" si="76"/>
        <v>0.006495550252662105</v>
      </c>
      <c r="AH93" s="16">
        <f t="shared" si="77"/>
        <v>0.9468723905280543</v>
      </c>
      <c r="AI93" s="8">
        <f t="shared" si="78"/>
        <v>0.9986464138952829</v>
      </c>
      <c r="AJ93" s="12">
        <f t="shared" si="79"/>
        <v>0.0011813136092168781</v>
      </c>
      <c r="AK93" s="13">
        <f t="shared" si="80"/>
        <v>0.8468883276472361</v>
      </c>
      <c r="AM93" s="1"/>
      <c r="AN93" s="17">
        <f t="shared" si="90"/>
        <v>214444800</v>
      </c>
    </row>
    <row r="94" spans="7:40" ht="14.25" thickBot="1">
      <c r="G94" s="21">
        <f t="shared" si="81"/>
        <v>6.8999999999999915</v>
      </c>
      <c r="H94" s="23">
        <f t="shared" si="82"/>
        <v>0.01949971690852802</v>
      </c>
      <c r="I94" s="23">
        <f t="shared" si="83"/>
        <v>7.556154326381267E-05</v>
      </c>
      <c r="J94" s="23">
        <f t="shared" si="84"/>
        <v>1.2392730103089313E-05</v>
      </c>
      <c r="K94" s="29">
        <f t="shared" si="85"/>
        <v>8.875907522583833E-05</v>
      </c>
      <c r="L94" s="23">
        <f t="shared" si="86"/>
        <v>6.381828129443159E-05</v>
      </c>
      <c r="M94" s="23">
        <f t="shared" si="87"/>
        <v>0.02003948773216941</v>
      </c>
      <c r="N94" s="23">
        <f t="shared" si="88"/>
        <v>0.0001559297391814789</v>
      </c>
      <c r="O94" s="23">
        <f t="shared" si="61"/>
        <v>2.0943317747887673</v>
      </c>
      <c r="Q94" s="23">
        <f t="shared" si="62"/>
        <v>4.1018750066039074E-10</v>
      </c>
      <c r="R94" s="23">
        <f t="shared" si="63"/>
        <v>410187500660390.75</v>
      </c>
      <c r="S94" s="23">
        <f t="shared" si="89"/>
        <v>6775000000000.002</v>
      </c>
      <c r="U94" s="8">
        <f t="shared" si="64"/>
        <v>0.9886841560076882</v>
      </c>
      <c r="V94" s="9">
        <f t="shared" si="65"/>
        <v>0.002793233983785553</v>
      </c>
      <c r="W94" s="10">
        <f t="shared" si="66"/>
        <v>1.1973104282299134E-05</v>
      </c>
      <c r="X94" s="11">
        <f t="shared" si="67"/>
        <v>0.006846488590575515</v>
      </c>
      <c r="Y94" s="12">
        <f t="shared" si="68"/>
        <v>0.011315843992311735</v>
      </c>
      <c r="Z94" s="13">
        <f t="shared" si="69"/>
        <v>0.9544047036732296</v>
      </c>
      <c r="AA94" s="12">
        <f t="shared" si="70"/>
        <v>3.2159056262429052E-09</v>
      </c>
      <c r="AB94" s="14">
        <f t="shared" si="71"/>
        <v>1.3368993872646551E-11</v>
      </c>
      <c r="AC94" s="13">
        <f t="shared" si="72"/>
        <v>6.538337478676252E-07</v>
      </c>
      <c r="AD94" s="15">
        <f t="shared" si="73"/>
        <v>0.9977025284038451</v>
      </c>
      <c r="AE94" s="10">
        <f t="shared" si="74"/>
        <v>0.002646031899906892</v>
      </c>
      <c r="AF94" s="10">
        <f t="shared" si="75"/>
        <v>1.0999944764551559E-05</v>
      </c>
      <c r="AG94" s="11">
        <f t="shared" si="76"/>
        <v>0.0065484081121391135</v>
      </c>
      <c r="AH94" s="16">
        <f t="shared" si="77"/>
        <v>0.9464400619952356</v>
      </c>
      <c r="AI94" s="8">
        <f t="shared" si="78"/>
        <v>0.9986353990226245</v>
      </c>
      <c r="AJ94" s="12">
        <f t="shared" si="79"/>
        <v>0.00119092660678066</v>
      </c>
      <c r="AK94" s="13">
        <f t="shared" si="80"/>
        <v>0.8456423973892551</v>
      </c>
      <c r="AM94" s="1"/>
      <c r="AN94" s="17">
        <f t="shared" si="90"/>
        <v>217598400</v>
      </c>
    </row>
    <row r="95" spans="7:40" ht="14.25" thickBot="1">
      <c r="G95" s="21">
        <f t="shared" si="81"/>
        <v>6.999999999999991</v>
      </c>
      <c r="H95" s="23">
        <f t="shared" si="82"/>
        <v>0.019658396813401355</v>
      </c>
      <c r="I95" s="23">
        <f t="shared" si="83"/>
        <v>7.619226607713796E-05</v>
      </c>
      <c r="J95" s="23">
        <f t="shared" si="84"/>
        <v>1.2682824962400016E-05</v>
      </c>
      <c r="K95" s="29">
        <f t="shared" si="85"/>
        <v>8.996554380685179E-05</v>
      </c>
      <c r="L95" s="23">
        <f t="shared" si="86"/>
        <v>6.040017810473121E-05</v>
      </c>
      <c r="M95" s="23">
        <f t="shared" si="87"/>
        <v>0.020012141827623987</v>
      </c>
      <c r="N95" s="23">
        <f t="shared" si="88"/>
        <v>0.00015572635759220226</v>
      </c>
      <c r="O95" s="23">
        <f t="shared" si="61"/>
        <v>2.114613733058004</v>
      </c>
      <c r="Q95" s="23">
        <f t="shared" si="62"/>
        <v>4.1342668082590695E-10</v>
      </c>
      <c r="R95" s="23">
        <f t="shared" si="63"/>
        <v>413426680825907</v>
      </c>
      <c r="S95" s="23">
        <f t="shared" si="89"/>
        <v>6775000000000.002</v>
      </c>
      <c r="U95" s="8">
        <f t="shared" si="64"/>
        <v>0.9885947967333151</v>
      </c>
      <c r="V95" s="9">
        <f t="shared" si="65"/>
        <v>0.002815291672289852</v>
      </c>
      <c r="W95" s="10">
        <f t="shared" si="66"/>
        <v>1.206765382817374E-05</v>
      </c>
      <c r="X95" s="11">
        <f t="shared" si="67"/>
        <v>0.006900554133797385</v>
      </c>
      <c r="Y95" s="12">
        <f t="shared" si="68"/>
        <v>0.011405203266684942</v>
      </c>
      <c r="Z95" s="13">
        <f t="shared" si="69"/>
        <v>0.954309713937448</v>
      </c>
      <c r="AA95" s="12">
        <f t="shared" si="70"/>
        <v>3.2413010800339816E-09</v>
      </c>
      <c r="AB95" s="14">
        <f t="shared" si="71"/>
        <v>1.3474566518608374E-11</v>
      </c>
      <c r="AC95" s="13">
        <f t="shared" si="72"/>
        <v>6.589969605550625E-07</v>
      </c>
      <c r="AD95" s="15">
        <f t="shared" si="73"/>
        <v>0.9977025284038451</v>
      </c>
      <c r="AE95" s="10">
        <f t="shared" si="74"/>
        <v>0.00266692715886457</v>
      </c>
      <c r="AF95" s="10">
        <f t="shared" si="75"/>
        <v>1.1086809437038516E-05</v>
      </c>
      <c r="AG95" s="11">
        <f t="shared" si="76"/>
        <v>0.006600119765074408</v>
      </c>
      <c r="AH95" s="16">
        <f t="shared" si="77"/>
        <v>0.9460171083746322</v>
      </c>
      <c r="AI95" s="8">
        <f t="shared" si="78"/>
        <v>0.9986246230041161</v>
      </c>
      <c r="AJ95" s="12">
        <f t="shared" si="79"/>
        <v>0.0012003311494277634</v>
      </c>
      <c r="AK95" s="13">
        <f t="shared" si="80"/>
        <v>0.8444234847484524</v>
      </c>
      <c r="AM95" s="1"/>
      <c r="AN95" s="17">
        <f t="shared" si="90"/>
        <v>220752000</v>
      </c>
    </row>
    <row r="96" spans="12:37" ht="13.5">
      <c r="L96" s="28"/>
      <c r="M96" s="28"/>
      <c r="N96" s="28"/>
      <c r="O96" s="28"/>
      <c r="P96" s="28"/>
      <c r="Q96" s="28"/>
      <c r="R96" s="28"/>
      <c r="S96" s="28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2:37" ht="13.5">
      <c r="L97" s="28"/>
      <c r="M97" s="28"/>
      <c r="N97" s="28"/>
      <c r="O97" s="28"/>
      <c r="P97" s="28"/>
      <c r="Q97" s="28"/>
      <c r="R97" s="28"/>
      <c r="S97" s="28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2:37" ht="13.5">
      <c r="L98" s="28"/>
      <c r="M98" s="28"/>
      <c r="N98" s="28"/>
      <c r="O98" s="28"/>
      <c r="P98" s="28"/>
      <c r="Q98" s="28"/>
      <c r="R98" s="28"/>
      <c r="S98" s="2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2:37" ht="13.5">
      <c r="L99" s="28"/>
      <c r="M99" s="28"/>
      <c r="N99" s="28"/>
      <c r="O99" s="28"/>
      <c r="P99" s="28"/>
      <c r="Q99" s="28"/>
      <c r="R99" s="28"/>
      <c r="S99" s="28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2:37" ht="13.5">
      <c r="L100" s="28"/>
      <c r="M100" s="28"/>
      <c r="N100" s="28"/>
      <c r="O100" s="28"/>
      <c r="P100" s="28"/>
      <c r="Q100" s="28"/>
      <c r="R100" s="28"/>
      <c r="S100" s="28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2:37" ht="13.5">
      <c r="L101" s="28"/>
      <c r="M101" s="28"/>
      <c r="N101" s="28"/>
      <c r="O101" s="28"/>
      <c r="P101" s="28"/>
      <c r="Q101" s="28"/>
      <c r="R101" s="28"/>
      <c r="S101" s="28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2:37" ht="13.5">
      <c r="L102" s="28"/>
      <c r="M102" s="28"/>
      <c r="N102" s="28"/>
      <c r="O102" s="28"/>
      <c r="P102" s="28"/>
      <c r="Q102" s="28"/>
      <c r="R102" s="28"/>
      <c r="S102" s="28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2:37" ht="13.5">
      <c r="L103" s="28"/>
      <c r="M103" s="28"/>
      <c r="N103" s="28"/>
      <c r="O103" s="28"/>
      <c r="P103" s="28"/>
      <c r="Q103" s="28"/>
      <c r="R103" s="28"/>
      <c r="S103" s="28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2:37" ht="13.5">
      <c r="L104" s="28"/>
      <c r="M104" s="28"/>
      <c r="N104" s="28"/>
      <c r="O104" s="28"/>
      <c r="P104" s="28"/>
      <c r="Q104" s="28"/>
      <c r="R104" s="28"/>
      <c r="S104" s="28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2:37" ht="13.5">
      <c r="L105" s="28"/>
      <c r="M105" s="28"/>
      <c r="N105" s="28"/>
      <c r="O105" s="28"/>
      <c r="P105" s="28"/>
      <c r="Q105" s="28"/>
      <c r="R105" s="28"/>
      <c r="S105" s="28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2:37" ht="13.5">
      <c r="L106" s="28"/>
      <c r="M106" s="28"/>
      <c r="N106" s="28"/>
      <c r="O106" s="28"/>
      <c r="P106" s="28"/>
      <c r="Q106" s="28"/>
      <c r="R106" s="28"/>
      <c r="S106" s="28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2:37" ht="13.5">
      <c r="L107" s="28"/>
      <c r="M107" s="28"/>
      <c r="N107" s="28"/>
      <c r="O107" s="28"/>
      <c r="P107" s="28"/>
      <c r="Q107" s="28"/>
      <c r="R107" s="28"/>
      <c r="S107" s="28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2:37" ht="13.5">
      <c r="L108" s="28"/>
      <c r="M108" s="28"/>
      <c r="N108" s="28"/>
      <c r="O108" s="28"/>
      <c r="P108" s="28"/>
      <c r="Q108" s="28"/>
      <c r="R108" s="28"/>
      <c r="S108" s="2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2:37" ht="13.5">
      <c r="L109" s="28"/>
      <c r="M109" s="28"/>
      <c r="N109" s="28"/>
      <c r="O109" s="28"/>
      <c r="P109" s="28"/>
      <c r="Q109" s="28"/>
      <c r="R109" s="28"/>
      <c r="S109" s="28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2:37" ht="13.5">
      <c r="L110" s="28"/>
      <c r="M110" s="28"/>
      <c r="N110" s="28"/>
      <c r="O110" s="28"/>
      <c r="P110" s="28"/>
      <c r="Q110" s="28"/>
      <c r="R110" s="28"/>
      <c r="S110" s="28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2:37" ht="13.5">
      <c r="L111" s="28"/>
      <c r="M111" s="28"/>
      <c r="N111" s="28"/>
      <c r="O111" s="28"/>
      <c r="P111" s="28"/>
      <c r="Q111" s="28"/>
      <c r="R111" s="28"/>
      <c r="S111" s="28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2:37" ht="13.5">
      <c r="L112" s="28"/>
      <c r="M112" s="28"/>
      <c r="N112" s="28"/>
      <c r="O112" s="28"/>
      <c r="P112" s="28"/>
      <c r="Q112" s="28"/>
      <c r="R112" s="28"/>
      <c r="S112" s="28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2:37" ht="13.5">
      <c r="L113" s="28"/>
      <c r="M113" s="28"/>
      <c r="N113" s="28"/>
      <c r="O113" s="28"/>
      <c r="P113" s="28"/>
      <c r="Q113" s="28"/>
      <c r="R113" s="28"/>
      <c r="S113" s="28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2:37" ht="13.5">
      <c r="L114" s="28"/>
      <c r="M114" s="28"/>
      <c r="N114" s="28"/>
      <c r="O114" s="28"/>
      <c r="P114" s="28"/>
      <c r="Q114" s="28"/>
      <c r="R114" s="28"/>
      <c r="S114" s="28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2:37" ht="13.5">
      <c r="L115" s="28"/>
      <c r="M115" s="28"/>
      <c r="N115" s="28"/>
      <c r="O115" s="28"/>
      <c r="P115" s="28"/>
      <c r="Q115" s="28"/>
      <c r="R115" s="28"/>
      <c r="S115" s="28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2:37" ht="13.5">
      <c r="L116" s="28"/>
      <c r="M116" s="28"/>
      <c r="N116" s="28"/>
      <c r="O116" s="28"/>
      <c r="P116" s="28"/>
      <c r="Q116" s="28"/>
      <c r="R116" s="28"/>
      <c r="S116" s="28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2:37" ht="13.5">
      <c r="L117" s="28"/>
      <c r="M117" s="28"/>
      <c r="N117" s="28"/>
      <c r="O117" s="28"/>
      <c r="P117" s="28"/>
      <c r="Q117" s="28"/>
      <c r="R117" s="28"/>
      <c r="S117" s="28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2:37" ht="13.5">
      <c r="L118" s="28"/>
      <c r="M118" s="28"/>
      <c r="N118" s="28"/>
      <c r="O118" s="28"/>
      <c r="P118" s="28"/>
      <c r="Q118" s="28"/>
      <c r="R118" s="28"/>
      <c r="S118" s="2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2:37" ht="13.5">
      <c r="L119" s="28"/>
      <c r="M119" s="28"/>
      <c r="N119" s="28"/>
      <c r="O119" s="28"/>
      <c r="P119" s="28"/>
      <c r="Q119" s="28"/>
      <c r="R119" s="28"/>
      <c r="S119" s="28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2:37" ht="13.5">
      <c r="L120" s="28"/>
      <c r="M120" s="28"/>
      <c r="N120" s="28"/>
      <c r="O120" s="28"/>
      <c r="P120" s="28"/>
      <c r="Q120" s="28"/>
      <c r="R120" s="28"/>
      <c r="S120" s="28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2:37" ht="13.5">
      <c r="L121" s="28"/>
      <c r="M121" s="28"/>
      <c r="N121" s="28"/>
      <c r="O121" s="28"/>
      <c r="P121" s="28"/>
      <c r="Q121" s="28"/>
      <c r="R121" s="28"/>
      <c r="S121" s="28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2:37" ht="13.5">
      <c r="L122" s="28"/>
      <c r="M122" s="28"/>
      <c r="N122" s="28"/>
      <c r="O122" s="28"/>
      <c r="P122" s="28"/>
      <c r="Q122" s="28"/>
      <c r="R122" s="28"/>
      <c r="S122" s="28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2:37" ht="13.5">
      <c r="L123" s="28"/>
      <c r="M123" s="28"/>
      <c r="N123" s="28"/>
      <c r="O123" s="28"/>
      <c r="P123" s="28"/>
      <c r="Q123" s="28"/>
      <c r="R123" s="28"/>
      <c r="S123" s="28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2:37" ht="13.5">
      <c r="L124" s="28"/>
      <c r="M124" s="28"/>
      <c r="N124" s="28"/>
      <c r="O124" s="28"/>
      <c r="P124" s="28"/>
      <c r="Q124" s="28"/>
      <c r="R124" s="28"/>
      <c r="S124" s="28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2:37" ht="13.5">
      <c r="L125" s="28"/>
      <c r="M125" s="28"/>
      <c r="N125" s="28"/>
      <c r="O125" s="28"/>
      <c r="P125" s="28"/>
      <c r="Q125" s="28"/>
      <c r="R125" s="28"/>
      <c r="S125" s="28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2:37" ht="13.5">
      <c r="L126" s="28"/>
      <c r="M126" s="28"/>
      <c r="N126" s="28"/>
      <c r="O126" s="28"/>
      <c r="P126" s="28"/>
      <c r="Q126" s="28"/>
      <c r="R126" s="28"/>
      <c r="S126" s="28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2:37" ht="13.5">
      <c r="L127" s="28"/>
      <c r="M127" s="28"/>
      <c r="N127" s="28"/>
      <c r="O127" s="28"/>
      <c r="P127" s="28"/>
      <c r="Q127" s="28"/>
      <c r="R127" s="28"/>
      <c r="S127" s="28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2:37" ht="13.5">
      <c r="L128" s="28"/>
      <c r="M128" s="28"/>
      <c r="N128" s="28"/>
      <c r="O128" s="28"/>
      <c r="P128" s="28"/>
      <c r="Q128" s="28"/>
      <c r="R128" s="28"/>
      <c r="S128" s="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2:37" ht="13.5">
      <c r="L129" s="28"/>
      <c r="M129" s="28"/>
      <c r="N129" s="28"/>
      <c r="O129" s="28"/>
      <c r="P129" s="28"/>
      <c r="Q129" s="28"/>
      <c r="R129" s="28"/>
      <c r="S129" s="28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2:37" ht="13.5">
      <c r="L130" s="28"/>
      <c r="M130" s="28"/>
      <c r="N130" s="28"/>
      <c r="O130" s="28"/>
      <c r="P130" s="28"/>
      <c r="Q130" s="28"/>
      <c r="R130" s="28"/>
      <c r="S130" s="28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2:37" ht="13.5">
      <c r="L131" s="28"/>
      <c r="M131" s="28"/>
      <c r="N131" s="28"/>
      <c r="O131" s="28"/>
      <c r="P131" s="28"/>
      <c r="Q131" s="28"/>
      <c r="R131" s="28"/>
      <c r="S131" s="28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2:37" ht="13.5">
      <c r="L132" s="28"/>
      <c r="M132" s="28"/>
      <c r="N132" s="28"/>
      <c r="O132" s="28"/>
      <c r="P132" s="28"/>
      <c r="Q132" s="28"/>
      <c r="R132" s="28"/>
      <c r="S132" s="28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2:37" ht="13.5">
      <c r="L133" s="28"/>
      <c r="M133" s="28"/>
      <c r="N133" s="28"/>
      <c r="O133" s="28"/>
      <c r="P133" s="28"/>
      <c r="Q133" s="28"/>
      <c r="R133" s="28"/>
      <c r="S133" s="28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2:37" ht="13.5">
      <c r="L134" s="28"/>
      <c r="M134" s="28"/>
      <c r="N134" s="28"/>
      <c r="O134" s="28"/>
      <c r="P134" s="28"/>
      <c r="Q134" s="28"/>
      <c r="R134" s="28"/>
      <c r="S134" s="28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2:37" ht="13.5">
      <c r="L135" s="28"/>
      <c r="M135" s="28"/>
      <c r="N135" s="28"/>
      <c r="O135" s="28"/>
      <c r="P135" s="28"/>
      <c r="Q135" s="28"/>
      <c r="R135" s="28"/>
      <c r="S135" s="28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2:37" ht="13.5">
      <c r="L136" s="28"/>
      <c r="M136" s="28"/>
      <c r="N136" s="28"/>
      <c r="O136" s="28"/>
      <c r="P136" s="28"/>
      <c r="Q136" s="28"/>
      <c r="R136" s="28"/>
      <c r="S136" s="28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2:37" ht="13.5">
      <c r="L137" s="28"/>
      <c r="M137" s="28"/>
      <c r="N137" s="28"/>
      <c r="O137" s="28"/>
      <c r="P137" s="28"/>
      <c r="Q137" s="28"/>
      <c r="R137" s="28"/>
      <c r="S137" s="28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2:37" ht="13.5">
      <c r="L138" s="28"/>
      <c r="M138" s="28"/>
      <c r="N138" s="28"/>
      <c r="O138" s="28"/>
      <c r="P138" s="28"/>
      <c r="Q138" s="28"/>
      <c r="R138" s="28"/>
      <c r="S138" s="2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2:37" ht="13.5">
      <c r="L139" s="28"/>
      <c r="M139" s="28"/>
      <c r="N139" s="28"/>
      <c r="O139" s="28"/>
      <c r="P139" s="28"/>
      <c r="Q139" s="28"/>
      <c r="R139" s="28"/>
      <c r="S139" s="28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2:37" ht="13.5">
      <c r="L140" s="28"/>
      <c r="M140" s="28"/>
      <c r="N140" s="28"/>
      <c r="O140" s="28"/>
      <c r="P140" s="28"/>
      <c r="Q140" s="28"/>
      <c r="R140" s="28"/>
      <c r="S140" s="28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2:37" ht="13.5">
      <c r="L141" s="28"/>
      <c r="M141" s="28"/>
      <c r="N141" s="28"/>
      <c r="O141" s="28"/>
      <c r="P141" s="28"/>
      <c r="Q141" s="28"/>
      <c r="R141" s="28"/>
      <c r="S141" s="28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2:37" ht="13.5">
      <c r="L142" s="28"/>
      <c r="M142" s="28"/>
      <c r="N142" s="28"/>
      <c r="O142" s="28"/>
      <c r="P142" s="28"/>
      <c r="Q142" s="28"/>
      <c r="R142" s="28"/>
      <c r="S142" s="28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2:37" ht="13.5">
      <c r="L143" s="28"/>
      <c r="M143" s="28"/>
      <c r="N143" s="28"/>
      <c r="O143" s="28"/>
      <c r="P143" s="28"/>
      <c r="Q143" s="28"/>
      <c r="R143" s="28"/>
      <c r="S143" s="28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2:37" ht="13.5">
      <c r="L144" s="28"/>
      <c r="M144" s="28"/>
      <c r="N144" s="28"/>
      <c r="O144" s="28"/>
      <c r="P144" s="28"/>
      <c r="Q144" s="28"/>
      <c r="R144" s="28"/>
      <c r="S144" s="28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2:37" ht="13.5">
      <c r="L145" s="28"/>
      <c r="M145" s="28"/>
      <c r="N145" s="28"/>
      <c r="O145" s="28"/>
      <c r="P145" s="28"/>
      <c r="Q145" s="28"/>
      <c r="R145" s="28"/>
      <c r="S145" s="28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2:37" ht="13.5">
      <c r="L146" s="28"/>
      <c r="M146" s="28"/>
      <c r="N146" s="28"/>
      <c r="O146" s="28"/>
      <c r="P146" s="28"/>
      <c r="Q146" s="28"/>
      <c r="R146" s="28"/>
      <c r="S146" s="28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2:37" ht="13.5">
      <c r="L147" s="28"/>
      <c r="M147" s="28"/>
      <c r="N147" s="28"/>
      <c r="O147" s="28"/>
      <c r="P147" s="28"/>
      <c r="Q147" s="28"/>
      <c r="R147" s="28"/>
      <c r="S147" s="28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2:37" ht="13.5">
      <c r="L148" s="28"/>
      <c r="M148" s="28"/>
      <c r="N148" s="28"/>
      <c r="O148" s="28"/>
      <c r="P148" s="28"/>
      <c r="Q148" s="28"/>
      <c r="R148" s="28"/>
      <c r="S148" s="2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2:37" ht="13.5">
      <c r="L149" s="28"/>
      <c r="M149" s="28"/>
      <c r="N149" s="28"/>
      <c r="O149" s="28"/>
      <c r="P149" s="28"/>
      <c r="Q149" s="28"/>
      <c r="R149" s="28"/>
      <c r="S149" s="28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</sheetData>
  <mergeCells count="3">
    <mergeCell ref="G9:G11"/>
    <mergeCell ref="F19:F20"/>
    <mergeCell ref="F16:F18"/>
  </mergeCells>
  <printOptions/>
  <pageMargins left="0.75" right="0.75" top="1" bottom="1" header="0.512" footer="0.512"/>
  <pageSetup orientation="portrait" paperSize="9" r:id="rId4"/>
  <drawing r:id="rId3"/>
  <legacyDrawing r:id="rId2"/>
  <oleObjects>
    <oleObject progId="Equation.3" shapeId="17493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植之原</cp:lastModifiedBy>
  <dcterms:created xsi:type="dcterms:W3CDTF">1997-01-08T22:48:59Z</dcterms:created>
  <dcterms:modified xsi:type="dcterms:W3CDTF">2012-12-15T08:20:46Z</dcterms:modified>
  <cp:category/>
  <cp:version/>
  <cp:contentType/>
  <cp:contentStatus/>
</cp:coreProperties>
</file>