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555" windowWidth="8475" windowHeight="4725" activeTab="0"/>
  </bookViews>
  <sheets>
    <sheet name="Decay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<sst xmlns="http://schemas.openxmlformats.org/spreadsheetml/2006/main" count="40" uniqueCount="35">
  <si>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U-235</t>
  </si>
  <si>
    <t>Cs-134/Cs-137</t>
  </si>
  <si>
    <t>Cs-134</t>
  </si>
  <si>
    <t>Cs-137</t>
  </si>
  <si>
    <t>U-235(測定）</t>
  </si>
  <si>
    <t>Pu-239(測定）</t>
  </si>
  <si>
    <t>U-235</t>
  </si>
  <si>
    <t>Ps[W/g]=</t>
  </si>
  <si>
    <t>Xe-133</t>
  </si>
  <si>
    <t>Cs-133</t>
  </si>
  <si>
    <t>Cs-134</t>
  </si>
  <si>
    <t>Cs-137</t>
  </si>
  <si>
    <t>Pd[W/cc]=</t>
  </si>
  <si>
    <t>T1/2</t>
  </si>
  <si>
    <t>Pd[eV/cc]=</t>
  </si>
  <si>
    <t>γ</t>
  </si>
  <si>
    <t>ε[eV]</t>
  </si>
  <si>
    <t>U-235</t>
  </si>
  <si>
    <t>Λf=</t>
  </si>
  <si>
    <t>λd</t>
  </si>
  <si>
    <t>dt0=</t>
  </si>
  <si>
    <t>dt=</t>
  </si>
  <si>
    <t>Cs134/Cs137</t>
  </si>
  <si>
    <t>Φ</t>
  </si>
  <si>
    <t>Λf</t>
  </si>
  <si>
    <t>Cs133R</t>
  </si>
  <si>
    <t>Cs134R</t>
  </si>
  <si>
    <t>安定</t>
  </si>
  <si>
    <t>Wd[1/g]=</t>
  </si>
  <si>
    <t>半減期</t>
  </si>
  <si>
    <t>一群断面積</t>
  </si>
  <si>
    <t>核分裂</t>
  </si>
  <si>
    <t>(n,γ)</t>
  </si>
  <si>
    <t>崩壊定数</t>
  </si>
  <si>
    <t>核分裂収率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</si>
</sst>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E+00"/>
    <numFmt numFmtId="177" formatCode="0_ "/>
    <numFmt numFmtId="178" formatCode="0.0000E+00"/>
    <numFmt numFmtId="179" formatCode="0_);[Red]\(0\)"/>
    <numFmt numFmtId="180" formatCode="0.00_ "/>
    <numFmt numFmtId="181" formatCode="0.000E+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0.E+00"/>
    <numFmt numFmtId="188" formatCode="0.000_ "/>
    <numFmt numFmtId="189" formatCode="0.0000000000_ "/>
    <numFmt numFmtId="190" formatCode="0.000_);[Red]\(0.000\)"/>
    <numFmt numFmtId="191" formatCode="0.00000_);[Red]\(0.00000\)"/>
    <numFmt numFmtId="192" formatCode="0.0000_);[Red]\(0.0000\)"/>
    <numFmt numFmtId="193" formatCode="0.00_);[Red]\(0.00\)"/>
    <numFmt numFmtId="194" formatCode="0.0E+00"/>
    <numFmt numFmtId="195" formatCode="0.0000_ "/>
    <numFmt numFmtId="196" formatCode="0.0%"/>
    <numFmt numFmtId="197" formatCode="#,##0_);[Red]\(#,##0\)"/>
    <numFmt numFmtId="198" formatCode="#,##0.00_);[Red]\(#,##0.00\)"/>
    <numFmt numFmtId="199" formatCode="0.0_);[Red]\(0.0\)"/>
    <numFmt numFmtId="200" formatCode="0.0000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4.75"/>
      <name val="ＭＳ Ｐゴシック"/>
      <family val="3"/>
    </font>
    <font>
      <sz val="5"/>
      <name val="ＭＳ Ｐゴシック"/>
      <family val="3"/>
    </font>
    <font>
      <b/>
      <sz val="8.5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11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193" fontId="21" fillId="0" borderId="0" xfId="0" applyNumberFormat="1" applyFont="1" applyAlignment="1">
      <alignment horizontal="center"/>
    </xf>
    <xf numFmtId="181" fontId="21" fillId="0" borderId="0" xfId="0" applyNumberFormat="1" applyFont="1" applyAlignment="1">
      <alignment horizontal="center"/>
    </xf>
    <xf numFmtId="178" fontId="21" fillId="0" borderId="0" xfId="0" applyNumberFormat="1" applyFont="1" applyAlignment="1">
      <alignment/>
    </xf>
    <xf numFmtId="195" fontId="0" fillId="0" borderId="0" xfId="0" applyNumberFormat="1" applyAlignment="1">
      <alignment/>
    </xf>
    <xf numFmtId="178" fontId="21" fillId="0" borderId="10" xfId="0" applyNumberFormat="1" applyFont="1" applyBorder="1" applyAlignment="1">
      <alignment vertical="center"/>
    </xf>
    <xf numFmtId="195" fontId="2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178" fontId="21" fillId="0" borderId="0" xfId="0" applyNumberFormat="1" applyFont="1" applyAlignment="1">
      <alignment horizontal="center"/>
    </xf>
    <xf numFmtId="190" fontId="21" fillId="0" borderId="0" xfId="0" applyNumberFormat="1" applyFont="1" applyAlignment="1">
      <alignment horizontal="center"/>
    </xf>
    <xf numFmtId="180" fontId="21" fillId="0" borderId="0" xfId="0" applyNumberFormat="1" applyFont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8" fontId="21" fillId="0" borderId="10" xfId="0" applyNumberFormat="1" applyFont="1" applyBorder="1" applyAlignment="1">
      <alignment horizontal="center"/>
    </xf>
    <xf numFmtId="190" fontId="21" fillId="0" borderId="10" xfId="0" applyNumberFormat="1" applyFont="1" applyBorder="1" applyAlignment="1">
      <alignment horizontal="center"/>
    </xf>
    <xf numFmtId="193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Cs-134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575"/>
          <c:w val="0.92525"/>
          <c:h val="0.78475"/>
        </c:manualLayout>
      </c:layout>
      <c:scatterChart>
        <c:scatterStyle val="smooth"/>
        <c:varyColors val="0"/>
        <c:ser>
          <c:idx val="0"/>
          <c:order val="0"/>
          <c:tx>
            <c:strRef>
              <c:f>Decay!$J$24</c:f>
              <c:strCache>
                <c:ptCount val="1"/>
                <c:pt idx="0">
                  <c:v>Cs-134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Decay!$G$25:$G$95</c:f>
              <c:numCache/>
            </c:numRef>
          </c:xVal>
          <c:yVal>
            <c:numRef>
              <c:f>Decay!$J$25:$J$95</c:f>
              <c:numCache/>
            </c:numRef>
          </c:yVal>
          <c:smooth val="1"/>
        </c:ser>
        <c:ser>
          <c:idx val="1"/>
          <c:order val="1"/>
          <c:tx>
            <c:strRef>
              <c:f>Decay!$Z$16</c:f>
              <c:strCache>
                <c:ptCount val="1"/>
                <c:pt idx="0">
                  <c:v>Cs-134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Decay!$Y$17:$Y$19</c:f>
              <c:numCache/>
            </c:numRef>
          </c:xVal>
          <c:yVal>
            <c:numRef>
              <c:f>Decay!$Z$17:$Z$19</c:f>
              <c:numCache/>
            </c:numRef>
          </c:yVal>
          <c:smooth val="1"/>
        </c:ser>
        <c:axId val="44242689"/>
        <c:axId val="38284046"/>
      </c:scatterChart>
      <c:valAx>
        <c:axId val="4424268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運転期間[年]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8284046"/>
        <c:crosses val="autoZero"/>
        <c:crossBetween val="midCat"/>
        <c:dispUnits/>
        <c:majorUnit val="1"/>
      </c:valAx>
      <c:valAx>
        <c:axId val="38284046"/>
        <c:scaling>
          <c:orientation val="minMax"/>
          <c:max val="1E-05"/>
          <c:min val="0"/>
        </c:scaling>
        <c:axPos val="l"/>
        <c:majorGridlines/>
        <c:delete val="0"/>
        <c:numFmt formatCode="0.0E+00" sourceLinked="0"/>
        <c:majorTickMark val="in"/>
        <c:minorTickMark val="none"/>
        <c:tickLblPos val="nextTo"/>
        <c:crossAx val="44242689"/>
        <c:crosses val="autoZero"/>
        <c:crossBetween val="midCat"/>
        <c:dispUnits/>
        <c:majorUnit val="2E-06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ＭＳ Ｐゴシック"/>
                <a:ea typeface="ＭＳ Ｐゴシック"/>
                <a:cs typeface="ＭＳ Ｐゴシック"/>
              </a:rPr>
              <a:t>Cs-134/Cs-137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3075"/>
          <c:w val="0.9265"/>
          <c:h val="0.738"/>
        </c:manualLayout>
      </c:layout>
      <c:scatterChart>
        <c:scatterStyle val="smooth"/>
        <c:varyColors val="0"/>
        <c:ser>
          <c:idx val="1"/>
          <c:order val="0"/>
          <c:tx>
            <c:strRef>
              <c:f>Decay!$N$24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Decay!$G$25:$G$95</c:f>
              <c:numCache/>
            </c:numRef>
          </c:xVal>
          <c:yVal>
            <c:numRef>
              <c:f>Decay!$M$25:$M$95</c:f>
              <c:numCache/>
            </c:numRef>
          </c:yVal>
          <c:smooth val="1"/>
        </c:ser>
        <c:ser>
          <c:idx val="0"/>
          <c:order val="1"/>
          <c:tx>
            <c:strRef>
              <c:f>Decay!$AB$16</c:f>
              <c:strCache>
                <c:ptCount val="1"/>
                <c:pt idx="0">
                  <c:v>Cs-134/Cs-137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Decay!$Y$17:$Y$19</c:f>
              <c:numCache/>
            </c:numRef>
          </c:xVal>
          <c:yVal>
            <c:numRef>
              <c:f>Decay!$AB$17:$AB$19</c:f>
              <c:numCache/>
            </c:numRef>
          </c:yVal>
          <c:smooth val="1"/>
        </c:ser>
        <c:axId val="27930551"/>
        <c:axId val="27552844"/>
      </c:scatterChart>
      <c:valAx>
        <c:axId val="27930551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運転期間[年]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7552844"/>
        <c:crosses val="autoZero"/>
        <c:crossBetween val="midCat"/>
        <c:dispUnits/>
      </c:valAx>
      <c:valAx>
        <c:axId val="27552844"/>
        <c:scaling>
          <c:orientation val="minMax"/>
          <c:max val="2"/>
          <c:min val="0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crossAx val="27930551"/>
        <c:crosses val="autoZero"/>
        <c:crossBetween val="midCat"/>
        <c:dispUnits/>
        <c:majorUnit val="0.5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85725</xdr:rowOff>
    </xdr:from>
    <xdr:to>
      <xdr:col>4</xdr:col>
      <xdr:colOff>257175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361950" y="85725"/>
        <a:ext cx="26384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13</xdr:row>
      <xdr:rowOff>19050</xdr:rowOff>
    </xdr:from>
    <xdr:to>
      <xdr:col>4</xdr:col>
      <xdr:colOff>304800</xdr:colOff>
      <xdr:row>24</xdr:row>
      <xdr:rowOff>47625</xdr:rowOff>
    </xdr:to>
    <xdr:graphicFrame>
      <xdr:nvGraphicFramePr>
        <xdr:cNvPr id="2" name="Chart 2"/>
        <xdr:cNvGraphicFramePr/>
      </xdr:nvGraphicFramePr>
      <xdr:xfrm>
        <a:off x="371475" y="2247900"/>
        <a:ext cx="26765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:AJ95"/>
  <sheetViews>
    <sheetView tabSelected="1" workbookViewId="0" topLeftCell="A1">
      <pane xSplit="5" topLeftCell="F1" activePane="topRight" state="frozen"/>
      <selection pane="topLeft" activeCell="A1" sqref="A1"/>
      <selection pane="topRight" activeCell="L12" sqref="L12"/>
    </sheetView>
  </sheetViews>
  <sheetFormatPr defaultColWidth="9.00390625" defaultRowHeight="13.5"/>
  <cols>
    <col min="6" max="6" width="8.50390625" style="0" customWidth="1"/>
    <col min="7" max="9" width="9.00390625" style="1" customWidth="1"/>
    <col min="10" max="10" width="9.375" style="1" bestFit="1" customWidth="1"/>
    <col min="11" max="13" width="9.00390625" style="1" customWidth="1"/>
    <col min="14" max="14" width="4.25390625" style="1" customWidth="1"/>
    <col min="15" max="23" width="9.00390625" style="1" customWidth="1"/>
    <col min="24" max="32" width="9.00390625" style="4" customWidth="1"/>
  </cols>
  <sheetData>
    <row r="3" spans="7:8" ht="13.5">
      <c r="G3" s="1" t="s">
        <v>7</v>
      </c>
      <c r="H3" s="1">
        <v>25</v>
      </c>
    </row>
    <row r="4" spans="7:8" ht="13.5">
      <c r="G4" s="1" t="s">
        <v>28</v>
      </c>
      <c r="H4" s="1">
        <v>8.672</v>
      </c>
    </row>
    <row r="5" spans="7:8" ht="13.5">
      <c r="G5" s="1" t="s">
        <v>12</v>
      </c>
      <c r="H5" s="1">
        <f>H3*H4</f>
        <v>216.8</v>
      </c>
    </row>
    <row r="6" spans="7:8" ht="13.5">
      <c r="G6" s="1" t="s">
        <v>14</v>
      </c>
      <c r="H6" s="1">
        <f>H5/0.00000000000000000016</f>
        <v>1.3550000000000003E+21</v>
      </c>
    </row>
    <row r="7" spans="7:8" ht="13.5">
      <c r="G7" s="3" t="s">
        <v>6</v>
      </c>
      <c r="H7" s="9">
        <v>0.0008918518518518518</v>
      </c>
    </row>
    <row r="16" spans="7:33" ht="13.5">
      <c r="G16" s="16"/>
      <c r="H16" s="16" t="s">
        <v>8</v>
      </c>
      <c r="I16" s="16" t="s">
        <v>9</v>
      </c>
      <c r="J16" s="16" t="s">
        <v>10</v>
      </c>
      <c r="K16" s="16" t="s">
        <v>11</v>
      </c>
      <c r="L16" s="16" t="s">
        <v>0</v>
      </c>
      <c r="Y16"/>
      <c r="Z16" t="s">
        <v>2</v>
      </c>
      <c r="AA16" t="s">
        <v>3</v>
      </c>
      <c r="AB16" t="s">
        <v>1</v>
      </c>
      <c r="AE16"/>
      <c r="AF16" t="s">
        <v>4</v>
      </c>
      <c r="AG16" t="s">
        <v>5</v>
      </c>
    </row>
    <row r="17" spans="6:36" ht="13.5">
      <c r="F17" s="17" t="s">
        <v>29</v>
      </c>
      <c r="G17" s="16" t="s">
        <v>13</v>
      </c>
      <c r="H17" s="16">
        <v>5.243</v>
      </c>
      <c r="I17" s="16" t="s">
        <v>27</v>
      </c>
      <c r="J17" s="16">
        <v>2.065</v>
      </c>
      <c r="K17" s="16">
        <v>30.17</v>
      </c>
      <c r="L17" s="18">
        <v>700000000</v>
      </c>
      <c r="M17" s="12"/>
      <c r="U17" s="1" t="s">
        <v>20</v>
      </c>
      <c r="V17" s="1">
        <v>0.1</v>
      </c>
      <c r="Y17">
        <v>4.2722055890410955</v>
      </c>
      <c r="Z17">
        <v>5.980439472999999E-06</v>
      </c>
      <c r="AA17">
        <v>5.824814654E-05</v>
      </c>
      <c r="AB17">
        <v>1.5400763358778624</v>
      </c>
      <c r="AE17">
        <v>0</v>
      </c>
      <c r="AF17" s="7">
        <f>$I$9*AI17</f>
        <v>0</v>
      </c>
      <c r="AG17" s="7">
        <f>$I$9*AJ17</f>
        <v>0</v>
      </c>
      <c r="AI17" s="8">
        <v>1</v>
      </c>
      <c r="AJ17" s="8">
        <v>0</v>
      </c>
    </row>
    <row r="18" spans="6:36" ht="13.5">
      <c r="F18" s="1" t="s">
        <v>34</v>
      </c>
      <c r="G18" s="16" t="s">
        <v>15</v>
      </c>
      <c r="H18" s="19">
        <v>0.06894</v>
      </c>
      <c r="I18" s="19">
        <v>7.9074E-09</v>
      </c>
      <c r="J18" s="19">
        <v>4.4339E-08</v>
      </c>
      <c r="K18" s="19">
        <v>0.06175</v>
      </c>
      <c r="L18" s="19"/>
      <c r="M18" s="13"/>
      <c r="Q18" s="2"/>
      <c r="R18" s="12"/>
      <c r="U18" s="1" t="s">
        <v>21</v>
      </c>
      <c r="V18" s="1">
        <f>V17*365*24*3600</f>
        <v>3153600</v>
      </c>
      <c r="Y18">
        <v>4.217625808219178</v>
      </c>
      <c r="Z18">
        <v>6.402849696E-06</v>
      </c>
      <c r="AA18">
        <v>6.024903707E-05</v>
      </c>
      <c r="AB18">
        <v>1.5940959409594095</v>
      </c>
      <c r="AE18">
        <v>0.415</v>
      </c>
      <c r="AF18" s="7"/>
      <c r="AG18" s="7">
        <f aca="true" t="shared" si="0" ref="AG18:AG51">$I$9*AJ18</f>
        <v>0</v>
      </c>
      <c r="AI18" s="10"/>
      <c r="AJ18" s="8">
        <v>0.05861538461538462</v>
      </c>
    </row>
    <row r="19" spans="6:36" ht="13.5">
      <c r="F19" s="21" t="s">
        <v>30</v>
      </c>
      <c r="G19" s="15" t="s">
        <v>31</v>
      </c>
      <c r="H19" s="20">
        <v>0</v>
      </c>
      <c r="I19" s="20">
        <v>0</v>
      </c>
      <c r="J19" s="20">
        <v>0</v>
      </c>
      <c r="K19" s="20">
        <v>0</v>
      </c>
      <c r="L19" s="20">
        <v>32.2961704163364</v>
      </c>
      <c r="O19" s="1" t="s">
        <v>16</v>
      </c>
      <c r="P19" s="1" t="s">
        <v>17</v>
      </c>
      <c r="Q19" s="2">
        <v>200000000</v>
      </c>
      <c r="R19" s="2">
        <f>Q19</f>
        <v>200000000</v>
      </c>
      <c r="Y19">
        <v>2.9087812602739724</v>
      </c>
      <c r="Z19">
        <v>2.756782508E-06</v>
      </c>
      <c r="AA19">
        <v>3.668299305E-05</v>
      </c>
      <c r="AB19">
        <v>1.1272727272727274</v>
      </c>
      <c r="AE19">
        <v>0.7190000000000001</v>
      </c>
      <c r="AF19" s="7"/>
      <c r="AG19" s="7">
        <f t="shared" si="0"/>
        <v>0</v>
      </c>
      <c r="AI19" s="11"/>
      <c r="AJ19" s="8">
        <v>0.0881764705882353</v>
      </c>
    </row>
    <row r="20" spans="6:36" ht="13.5">
      <c r="F20" s="21"/>
      <c r="G20" s="15" t="s">
        <v>32</v>
      </c>
      <c r="H20" s="20">
        <v>0</v>
      </c>
      <c r="I20" s="20">
        <v>8.747781405802028</v>
      </c>
      <c r="J20" s="20">
        <v>9.298972605147952</v>
      </c>
      <c r="K20" s="20">
        <v>0</v>
      </c>
      <c r="L20" s="20">
        <v>9.108662420357426</v>
      </c>
      <c r="N20" s="5"/>
      <c r="P20" s="1" t="s">
        <v>18</v>
      </c>
      <c r="Q20" s="2">
        <f>H6/R20</f>
        <v>6775000000000.001</v>
      </c>
      <c r="R20" s="2">
        <f>SUM(R18:R19)</f>
        <v>200000000</v>
      </c>
      <c r="AE20">
        <v>0.753</v>
      </c>
      <c r="AF20" s="7"/>
      <c r="AG20" s="7">
        <f t="shared" si="0"/>
        <v>0</v>
      </c>
      <c r="AI20" s="11"/>
      <c r="AJ20" s="8">
        <v>0.08814705882352941</v>
      </c>
    </row>
    <row r="21" spans="6:36" ht="13.5">
      <c r="F21" s="17" t="s">
        <v>33</v>
      </c>
      <c r="G21" s="16" t="s">
        <v>19</v>
      </c>
      <c r="H21" s="18">
        <f>LN(2)/(H17*24*3600)</f>
        <v>1.5301424398314711E-06</v>
      </c>
      <c r="I21" s="18">
        <v>0</v>
      </c>
      <c r="J21" s="18">
        <f>LN(2)/(J17*365*24*3600)</f>
        <v>1.0643851287984879E-08</v>
      </c>
      <c r="K21" s="18">
        <f>LN(2)/(K17*365*24*3600)</f>
        <v>7.285234640268073E-10</v>
      </c>
      <c r="L21" s="18">
        <f>LN(2)/(L17*365*24*3600)</f>
        <v>3.13993612995554E-17</v>
      </c>
      <c r="M21" s="12"/>
      <c r="AE21">
        <v>0.779</v>
      </c>
      <c r="AF21" s="7">
        <f aca="true" t="shared" si="1" ref="AF21:AF51">$I$9*AI21</f>
        <v>0</v>
      </c>
      <c r="AG21" s="7">
        <f t="shared" si="0"/>
        <v>0</v>
      </c>
      <c r="AI21" s="8">
        <v>0.7497142857142857</v>
      </c>
      <c r="AJ21" s="8">
        <v>0.1433904761904762</v>
      </c>
    </row>
    <row r="22" spans="31:36" ht="13.5">
      <c r="AE22">
        <v>1.43</v>
      </c>
      <c r="AF22" s="7">
        <f t="shared" si="1"/>
        <v>0</v>
      </c>
      <c r="AG22" s="7">
        <f t="shared" si="0"/>
        <v>0</v>
      </c>
      <c r="AI22" s="8">
        <v>0.6589581304771178</v>
      </c>
      <c r="AJ22" s="8">
        <v>0.10240993184031161</v>
      </c>
    </row>
    <row r="23" spans="8:36" ht="13.5">
      <c r="H23" s="1">
        <v>0</v>
      </c>
      <c r="I23" s="1">
        <v>1</v>
      </c>
      <c r="J23" s="1">
        <v>2</v>
      </c>
      <c r="K23" s="1">
        <v>3</v>
      </c>
      <c r="AE23">
        <v>1.6440000000000001</v>
      </c>
      <c r="AF23" s="7">
        <f t="shared" si="1"/>
        <v>0</v>
      </c>
      <c r="AG23" s="7">
        <f t="shared" si="0"/>
        <v>0</v>
      </c>
      <c r="AI23" s="8">
        <v>0.5432380952380952</v>
      </c>
      <c r="AJ23" s="8">
        <v>0.2070095238095238</v>
      </c>
    </row>
    <row r="24" spans="8:36" ht="13.5">
      <c r="H24" s="7" t="s">
        <v>8</v>
      </c>
      <c r="I24" s="7" t="s">
        <v>9</v>
      </c>
      <c r="J24" s="7" t="s">
        <v>10</v>
      </c>
      <c r="K24" s="7" t="s">
        <v>11</v>
      </c>
      <c r="L24" s="7" t="s">
        <v>17</v>
      </c>
      <c r="M24" s="7" t="s">
        <v>22</v>
      </c>
      <c r="O24" s="1" t="s">
        <v>23</v>
      </c>
      <c r="P24" s="1" t="s">
        <v>24</v>
      </c>
      <c r="R24" s="1" t="s">
        <v>25</v>
      </c>
      <c r="S24" s="1" t="s">
        <v>26</v>
      </c>
      <c r="AE24">
        <v>1.655</v>
      </c>
      <c r="AF24" s="7">
        <f t="shared" si="1"/>
        <v>0</v>
      </c>
      <c r="AG24" s="7">
        <f t="shared" si="0"/>
        <v>0</v>
      </c>
      <c r="AI24" s="8">
        <v>0.5673529411764706</v>
      </c>
      <c r="AJ24" s="8">
        <v>0.13849999999999998</v>
      </c>
    </row>
    <row r="25" spans="7:36" ht="13.5">
      <c r="G25" s="14">
        <v>0</v>
      </c>
      <c r="H25" s="12">
        <v>0</v>
      </c>
      <c r="I25" s="12">
        <f>H26*H$21/R25*(1-EXP(-R25*V25))</f>
        <v>0</v>
      </c>
      <c r="J25" s="12">
        <f>H26*H$21*R25/(S25-R25)*((1-EXP(-S25*V25))/S25-(1-EXP(-R25*V25))/R25)</f>
        <v>0</v>
      </c>
      <c r="K25" s="12">
        <v>0</v>
      </c>
      <c r="L25" s="12">
        <f>H7</f>
        <v>0.0008918518518518518</v>
      </c>
      <c r="M25" s="12">
        <v>0</v>
      </c>
      <c r="O25" s="12">
        <f>H$6/(L25*L$19*Q$19)</f>
        <v>235215292036718.06</v>
      </c>
      <c r="P25" s="12">
        <f aca="true" t="shared" si="2" ref="P25:P56">(L25*L$19)*O25</f>
        <v>6775000000000.001</v>
      </c>
      <c r="Q25" s="12">
        <f aca="true" t="shared" si="3" ref="Q25:Q88">P25*1E-24</f>
        <v>6.7750000000000005E-12</v>
      </c>
      <c r="R25" s="12">
        <f aca="true" t="shared" si="4" ref="R25:R56">I$20*O25*1E-24</f>
        <v>2.057611958039096E-09</v>
      </c>
      <c r="S25" s="12">
        <f aca="true" t="shared" si="5" ref="S25:S56">O25*J$20*1E-24+J$21</f>
        <v>1.2831111844946195E-08</v>
      </c>
      <c r="V25" s="1">
        <f>0</f>
        <v>0</v>
      </c>
      <c r="AE25">
        <v>1.7690000000000001</v>
      </c>
      <c r="AF25" s="7">
        <f t="shared" si="1"/>
        <v>0</v>
      </c>
      <c r="AG25" s="7">
        <f t="shared" si="0"/>
        <v>0</v>
      </c>
      <c r="AI25" s="8">
        <v>0.5714285714285714</v>
      </c>
      <c r="AJ25" s="8">
        <v>0.09201539201539202</v>
      </c>
    </row>
    <row r="26" spans="7:36" ht="13.5">
      <c r="G26" s="14">
        <f aca="true" t="shared" si="6" ref="G26:G57">G25+V$17</f>
        <v>0.1</v>
      </c>
      <c r="H26" s="12">
        <f>H$18*Q25/H$21</f>
        <v>3.052451117240057E-07</v>
      </c>
      <c r="I26" s="12">
        <f aca="true" t="shared" si="7" ref="I26:I57">Q25*H$18/R25*(1-EXP(-R25*V26))</f>
        <v>1.468178648797002E-06</v>
      </c>
      <c r="J26" s="12">
        <f aca="true" t="shared" si="8" ref="J26:J57">Q25*H$18*R25/(S25-R25)*(-(1-EXP(-S25*V26))/S25+(1-EXP(-R25*V26))/R25)</f>
        <v>4.704865198555427E-09</v>
      </c>
      <c r="K26" s="6">
        <f aca="true" t="shared" si="9" ref="K26:K57">Q26*K$18/K$21*(1-EXP(-K$21*V26))</f>
        <v>1.3178138703722066E-06</v>
      </c>
      <c r="L26" s="12">
        <f aca="true" t="shared" si="10" ref="L26:L89">L25</f>
        <v>0.0008918518518518518</v>
      </c>
      <c r="M26" s="12">
        <f aca="true" t="shared" si="11" ref="M26:M89">J26/K26*15</f>
        <v>0.05355306964434864</v>
      </c>
      <c r="O26" s="12">
        <f aca="true" t="shared" si="12" ref="O26:O89">O25</f>
        <v>235215292036718.06</v>
      </c>
      <c r="P26" s="12">
        <f t="shared" si="2"/>
        <v>6775000000000.001</v>
      </c>
      <c r="Q26" s="12">
        <f t="shared" si="3"/>
        <v>6.7750000000000005E-12</v>
      </c>
      <c r="R26" s="12">
        <f t="shared" si="4"/>
        <v>2.057611958039096E-09</v>
      </c>
      <c r="S26" s="12">
        <f t="shared" si="5"/>
        <v>1.2831111844946195E-08</v>
      </c>
      <c r="V26" s="6">
        <f aca="true" t="shared" si="13" ref="V26:V57">V25+V$18</f>
        <v>3153600</v>
      </c>
      <c r="AE26">
        <v>2.183</v>
      </c>
      <c r="AF26" s="7">
        <f t="shared" si="1"/>
        <v>0</v>
      </c>
      <c r="AG26" s="7">
        <f t="shared" si="0"/>
        <v>0</v>
      </c>
      <c r="AI26" s="8">
        <v>0.46911764705882353</v>
      </c>
      <c r="AJ26" s="8">
        <v>0.1595</v>
      </c>
    </row>
    <row r="27" spans="7:36" ht="13.5">
      <c r="G27" s="14">
        <f t="shared" si="6"/>
        <v>0.2</v>
      </c>
      <c r="H27" s="12">
        <f>H26</f>
        <v>3.052451117240057E-07</v>
      </c>
      <c r="I27" s="12">
        <f t="shared" si="7"/>
        <v>2.926861297624207E-06</v>
      </c>
      <c r="J27" s="12">
        <f t="shared" si="8"/>
        <v>1.8529389872656476E-08</v>
      </c>
      <c r="K27" s="6">
        <f t="shared" si="9"/>
        <v>2.632603576104658E-06</v>
      </c>
      <c r="L27" s="12">
        <f t="shared" si="10"/>
        <v>0.0008918518518518518</v>
      </c>
      <c r="M27" s="12">
        <f t="shared" si="11"/>
        <v>0.1055764151551839</v>
      </c>
      <c r="O27" s="12">
        <f t="shared" si="12"/>
        <v>235215292036718.06</v>
      </c>
      <c r="P27" s="12">
        <f t="shared" si="2"/>
        <v>6775000000000.001</v>
      </c>
      <c r="Q27" s="12">
        <f t="shared" si="3"/>
        <v>6.7750000000000005E-12</v>
      </c>
      <c r="R27" s="12">
        <f t="shared" si="4"/>
        <v>2.057611958039096E-09</v>
      </c>
      <c r="S27" s="12">
        <f t="shared" si="5"/>
        <v>1.2831111844946195E-08</v>
      </c>
      <c r="V27" s="6">
        <f t="shared" si="13"/>
        <v>6307200</v>
      </c>
      <c r="AE27">
        <v>2.263</v>
      </c>
      <c r="AF27" s="7">
        <f t="shared" si="1"/>
        <v>0</v>
      </c>
      <c r="AG27" s="7">
        <f t="shared" si="0"/>
        <v>0</v>
      </c>
      <c r="AI27" s="8">
        <v>0.4164705882352941</v>
      </c>
      <c r="AJ27" s="8">
        <v>0.11438235294117646</v>
      </c>
    </row>
    <row r="28" spans="7:36" ht="13.5">
      <c r="G28" s="14">
        <f t="shared" si="6"/>
        <v>0.30000000000000004</v>
      </c>
      <c r="H28" s="12">
        <f aca="true" t="shared" si="14" ref="H28:H89">H27</f>
        <v>3.052451117240057E-07</v>
      </c>
      <c r="I28" s="12">
        <f t="shared" si="7"/>
        <v>4.376109365448296E-06</v>
      </c>
      <c r="J28" s="12">
        <f t="shared" si="8"/>
        <v>4.105172909151071E-08</v>
      </c>
      <c r="K28" s="6">
        <f t="shared" si="9"/>
        <v>3.944376057154381E-06</v>
      </c>
      <c r="L28" s="12">
        <f t="shared" si="10"/>
        <v>0.0008918518518518518</v>
      </c>
      <c r="M28" s="12">
        <f t="shared" si="11"/>
        <v>0.1561149158827681</v>
      </c>
      <c r="O28" s="12">
        <f t="shared" si="12"/>
        <v>235215292036718.06</v>
      </c>
      <c r="P28" s="12">
        <f t="shared" si="2"/>
        <v>6775000000000.001</v>
      </c>
      <c r="Q28" s="12">
        <f t="shared" si="3"/>
        <v>6.7750000000000005E-12</v>
      </c>
      <c r="R28" s="12">
        <f t="shared" si="4"/>
        <v>2.057611958039096E-09</v>
      </c>
      <c r="S28" s="12">
        <f t="shared" si="5"/>
        <v>1.2831111844946195E-08</v>
      </c>
      <c r="V28" s="6">
        <f t="shared" si="13"/>
        <v>9460800</v>
      </c>
      <c r="AE28">
        <v>2.419</v>
      </c>
      <c r="AF28" s="7">
        <f t="shared" si="1"/>
        <v>0</v>
      </c>
      <c r="AG28" s="7">
        <f t="shared" si="0"/>
        <v>0</v>
      </c>
      <c r="AI28" s="8">
        <v>0.38323809523809527</v>
      </c>
      <c r="AJ28" s="8">
        <v>0.2092952380952381</v>
      </c>
    </row>
    <row r="29" spans="7:36" ht="13.5">
      <c r="G29" s="14">
        <f t="shared" si="6"/>
        <v>0.4</v>
      </c>
      <c r="H29" s="12">
        <f t="shared" si="14"/>
        <v>3.052451117240057E-07</v>
      </c>
      <c r="I29" s="12">
        <f t="shared" si="7"/>
        <v>5.81598387398548E-06</v>
      </c>
      <c r="J29" s="12">
        <f t="shared" si="8"/>
        <v>7.186715610881241E-08</v>
      </c>
      <c r="K29" s="6">
        <f t="shared" si="9"/>
        <v>5.253138237552579E-06</v>
      </c>
      <c r="L29" s="12">
        <f t="shared" si="10"/>
        <v>0.0008918518518518518</v>
      </c>
      <c r="M29" s="12">
        <f t="shared" si="11"/>
        <v>0.20521206427158983</v>
      </c>
      <c r="O29" s="12">
        <f t="shared" si="12"/>
        <v>235215292036718.06</v>
      </c>
      <c r="P29" s="12">
        <f t="shared" si="2"/>
        <v>6775000000000.001</v>
      </c>
      <c r="Q29" s="12">
        <f t="shared" si="3"/>
        <v>6.7750000000000005E-12</v>
      </c>
      <c r="R29" s="12">
        <f t="shared" si="4"/>
        <v>2.057611958039096E-09</v>
      </c>
      <c r="S29" s="12">
        <f t="shared" si="5"/>
        <v>1.2831111844946195E-08</v>
      </c>
      <c r="V29" s="6">
        <f t="shared" si="13"/>
        <v>12614400</v>
      </c>
      <c r="AE29">
        <v>2.435</v>
      </c>
      <c r="AF29" s="7">
        <f t="shared" si="1"/>
        <v>0</v>
      </c>
      <c r="AG29" s="7">
        <f t="shared" si="0"/>
        <v>0</v>
      </c>
      <c r="AI29" s="8">
        <v>0.4761441090555015</v>
      </c>
      <c r="AJ29" s="8">
        <v>0.13700097370983447</v>
      </c>
    </row>
    <row r="30" spans="7:36" ht="13.5">
      <c r="G30" s="14">
        <f t="shared" si="6"/>
        <v>0.5</v>
      </c>
      <c r="H30" s="12">
        <f t="shared" si="14"/>
        <v>3.052451117240057E-07</v>
      </c>
      <c r="I30" s="12">
        <f t="shared" si="7"/>
        <v>7.246545450271028E-06</v>
      </c>
      <c r="J30" s="12">
        <f t="shared" si="8"/>
        <v>1.1058738099832353E-07</v>
      </c>
      <c r="K30" s="6">
        <f t="shared" si="9"/>
        <v>6.55889702544078E-06</v>
      </c>
      <c r="L30" s="12">
        <f t="shared" si="10"/>
        <v>0.0008918518518518518</v>
      </c>
      <c r="M30" s="12">
        <f t="shared" si="11"/>
        <v>0.2529100104088576</v>
      </c>
      <c r="O30" s="12">
        <f t="shared" si="12"/>
        <v>235215292036718.06</v>
      </c>
      <c r="P30" s="12">
        <f t="shared" si="2"/>
        <v>6775000000000.001</v>
      </c>
      <c r="Q30" s="12">
        <f t="shared" si="3"/>
        <v>6.7750000000000005E-12</v>
      </c>
      <c r="R30" s="12">
        <f t="shared" si="4"/>
        <v>2.057611958039096E-09</v>
      </c>
      <c r="S30" s="12">
        <f t="shared" si="5"/>
        <v>1.2831111844946195E-08</v>
      </c>
      <c r="V30" s="6">
        <f t="shared" si="13"/>
        <v>15768000</v>
      </c>
      <c r="AE30">
        <v>2.6510000000000002</v>
      </c>
      <c r="AF30" s="7">
        <f t="shared" si="1"/>
        <v>0</v>
      </c>
      <c r="AG30" s="7">
        <f t="shared" si="0"/>
        <v>0</v>
      </c>
      <c r="AI30" s="8">
        <v>0.4523076923076923</v>
      </c>
      <c r="AJ30" s="8">
        <v>0.08607692307692308</v>
      </c>
    </row>
    <row r="31" spans="7:36" ht="13.5">
      <c r="G31" s="14">
        <f t="shared" si="6"/>
        <v>0.6</v>
      </c>
      <c r="H31" s="12">
        <f t="shared" si="14"/>
        <v>3.052451117240057E-07</v>
      </c>
      <c r="I31" s="12">
        <f t="shared" si="7"/>
        <v>8.667854329211957E-06</v>
      </c>
      <c r="J31" s="12">
        <f t="shared" si="8"/>
        <v>1.5683989632618322E-07</v>
      </c>
      <c r="K31" s="6">
        <f t="shared" si="9"/>
        <v>7.861659313107434E-06</v>
      </c>
      <c r="L31" s="12">
        <f t="shared" si="10"/>
        <v>0.0008918518518518518</v>
      </c>
      <c r="M31" s="12">
        <f t="shared" si="11"/>
        <v>0.29924960510185855</v>
      </c>
      <c r="O31" s="12">
        <f t="shared" si="12"/>
        <v>235215292036718.06</v>
      </c>
      <c r="P31" s="12">
        <f t="shared" si="2"/>
        <v>6775000000000.001</v>
      </c>
      <c r="Q31" s="12">
        <f t="shared" si="3"/>
        <v>6.7750000000000005E-12</v>
      </c>
      <c r="R31" s="12">
        <f t="shared" si="4"/>
        <v>2.057611958039096E-09</v>
      </c>
      <c r="S31" s="12">
        <f t="shared" si="5"/>
        <v>1.2831111844946195E-08</v>
      </c>
      <c r="V31" s="6">
        <f t="shared" si="13"/>
        <v>18921600</v>
      </c>
      <c r="AE31">
        <v>2.718</v>
      </c>
      <c r="AF31" s="7"/>
      <c r="AG31" s="7">
        <f t="shared" si="0"/>
        <v>0</v>
      </c>
      <c r="AI31" s="11"/>
      <c r="AJ31" s="8">
        <v>0.1363076923076923</v>
      </c>
    </row>
    <row r="32" spans="7:36" ht="13.5">
      <c r="G32" s="14">
        <f t="shared" si="6"/>
        <v>0.7</v>
      </c>
      <c r="H32" s="12">
        <f t="shared" si="14"/>
        <v>3.052451117240057E-07</v>
      </c>
      <c r="I32" s="12">
        <f t="shared" si="7"/>
        <v>1.007997035612324E-05</v>
      </c>
      <c r="J32" s="12">
        <f t="shared" si="8"/>
        <v>2.1026734878772434E-07</v>
      </c>
      <c r="K32" s="6">
        <f t="shared" si="9"/>
        <v>9.161431977024568E-06</v>
      </c>
      <c r="L32" s="12">
        <f t="shared" si="10"/>
        <v>0.0008918518518518518</v>
      </c>
      <c r="M32" s="12">
        <f t="shared" si="11"/>
        <v>0.34427044153420855</v>
      </c>
      <c r="O32" s="12">
        <f t="shared" si="12"/>
        <v>235215292036718.06</v>
      </c>
      <c r="P32" s="12">
        <f t="shared" si="2"/>
        <v>6775000000000.001</v>
      </c>
      <c r="Q32" s="12">
        <f t="shared" si="3"/>
        <v>6.7750000000000005E-12</v>
      </c>
      <c r="R32" s="12">
        <f t="shared" si="4"/>
        <v>2.057611958039096E-09</v>
      </c>
      <c r="S32" s="12">
        <f t="shared" si="5"/>
        <v>1.2831111844946195E-08</v>
      </c>
      <c r="V32" s="6">
        <f t="shared" si="13"/>
        <v>22075200</v>
      </c>
      <c r="AE32">
        <v>2.82</v>
      </c>
      <c r="AF32" s="7">
        <f t="shared" si="1"/>
        <v>0</v>
      </c>
      <c r="AG32" s="7">
        <f t="shared" si="0"/>
        <v>0</v>
      </c>
      <c r="AI32" s="8">
        <v>0.3331809523809524</v>
      </c>
      <c r="AJ32" s="8">
        <v>0.2275809523809524</v>
      </c>
    </row>
    <row r="33" spans="7:36" ht="13.5">
      <c r="G33" s="14">
        <f t="shared" si="6"/>
        <v>0.7999999999999999</v>
      </c>
      <c r="H33" s="12">
        <f t="shared" si="14"/>
        <v>3.052451117240057E-07</v>
      </c>
      <c r="I33" s="12">
        <f t="shared" si="7"/>
        <v>1.1482952989247736E-05</v>
      </c>
      <c r="J33" s="12">
        <f t="shared" si="8"/>
        <v>2.705269357790401E-07</v>
      </c>
      <c r="K33" s="6">
        <f t="shared" si="9"/>
        <v>1.0458221877883556E-05</v>
      </c>
      <c r="L33" s="12">
        <f t="shared" si="10"/>
        <v>0.0008918518518518518</v>
      </c>
      <c r="M33" s="12">
        <f t="shared" si="11"/>
        <v>0.3880108955487952</v>
      </c>
      <c r="O33" s="12">
        <f t="shared" si="12"/>
        <v>235215292036718.06</v>
      </c>
      <c r="P33" s="12">
        <f t="shared" si="2"/>
        <v>6775000000000.001</v>
      </c>
      <c r="Q33" s="12">
        <f t="shared" si="3"/>
        <v>6.7750000000000005E-12</v>
      </c>
      <c r="R33" s="12">
        <f t="shared" si="4"/>
        <v>2.057611958039096E-09</v>
      </c>
      <c r="S33" s="12">
        <f t="shared" si="5"/>
        <v>1.2831111844946195E-08</v>
      </c>
      <c r="V33" s="6">
        <f t="shared" si="13"/>
        <v>25228800</v>
      </c>
      <c r="AE33">
        <v>2.891</v>
      </c>
      <c r="AF33" s="7">
        <f t="shared" si="1"/>
        <v>0</v>
      </c>
      <c r="AG33" s="7">
        <f t="shared" si="0"/>
        <v>0</v>
      </c>
      <c r="AI33" s="8">
        <v>0.3110095238095238</v>
      </c>
      <c r="AJ33" s="8">
        <v>0.22064761904761904</v>
      </c>
    </row>
    <row r="34" spans="7:36" ht="13.5">
      <c r="G34" s="14">
        <f t="shared" si="6"/>
        <v>0.8999999999999999</v>
      </c>
      <c r="H34" s="12">
        <f t="shared" si="14"/>
        <v>3.052451117240057E-07</v>
      </c>
      <c r="I34" s="12">
        <f t="shared" si="7"/>
        <v>1.2876861302259559E-05</v>
      </c>
      <c r="J34" s="12">
        <f t="shared" si="8"/>
        <v>3.372898259143043E-07</v>
      </c>
      <c r="K34" s="6">
        <f t="shared" si="9"/>
        <v>1.1752035860631842E-05</v>
      </c>
      <c r="L34" s="12">
        <f t="shared" si="10"/>
        <v>0.0008918518518518518</v>
      </c>
      <c r="M34" s="12">
        <f t="shared" si="11"/>
        <v>0.43050816460345204</v>
      </c>
      <c r="O34" s="12">
        <f t="shared" si="12"/>
        <v>235215292036718.06</v>
      </c>
      <c r="P34" s="12">
        <f t="shared" si="2"/>
        <v>6775000000000.001</v>
      </c>
      <c r="Q34" s="12">
        <f t="shared" si="3"/>
        <v>6.7750000000000005E-12</v>
      </c>
      <c r="R34" s="12">
        <f t="shared" si="4"/>
        <v>2.057611958039096E-09</v>
      </c>
      <c r="S34" s="12">
        <f t="shared" si="5"/>
        <v>1.2831111844946195E-08</v>
      </c>
      <c r="V34" s="6">
        <f t="shared" si="13"/>
        <v>28382400</v>
      </c>
      <c r="AE34">
        <v>3.04</v>
      </c>
      <c r="AF34" s="7">
        <f t="shared" si="1"/>
        <v>0</v>
      </c>
      <c r="AG34" s="7">
        <f t="shared" si="0"/>
        <v>0</v>
      </c>
      <c r="AI34" s="8">
        <v>0.38047711781889</v>
      </c>
      <c r="AJ34" s="8">
        <v>0.1365141187925998</v>
      </c>
    </row>
    <row r="35" spans="7:36" ht="13.5">
      <c r="G35" s="14">
        <f t="shared" si="6"/>
        <v>0.9999999999999999</v>
      </c>
      <c r="H35" s="12">
        <f t="shared" si="14"/>
        <v>3.052451117240057E-07</v>
      </c>
      <c r="I35" s="12">
        <f t="shared" si="7"/>
        <v>1.4261753986751624E-05</v>
      </c>
      <c r="J35" s="12">
        <f t="shared" si="8"/>
        <v>4.102406025392568E-07</v>
      </c>
      <c r="K35" s="6">
        <f t="shared" si="9"/>
        <v>1.3042880754508706E-05</v>
      </c>
      <c r="L35" s="12">
        <f t="shared" si="10"/>
        <v>0.0008918518518518518</v>
      </c>
      <c r="M35" s="12">
        <f t="shared" si="11"/>
        <v>0.47179830544426715</v>
      </c>
      <c r="O35" s="12">
        <f t="shared" si="12"/>
        <v>235215292036718.06</v>
      </c>
      <c r="P35" s="12">
        <f t="shared" si="2"/>
        <v>6775000000000.001</v>
      </c>
      <c r="Q35" s="12">
        <f t="shared" si="3"/>
        <v>6.7750000000000005E-12</v>
      </c>
      <c r="R35" s="12">
        <f t="shared" si="4"/>
        <v>2.057611958039096E-09</v>
      </c>
      <c r="S35" s="12">
        <f t="shared" si="5"/>
        <v>1.2831111844946195E-08</v>
      </c>
      <c r="V35" s="6">
        <f t="shared" si="13"/>
        <v>31536000</v>
      </c>
      <c r="AE35">
        <v>3.073</v>
      </c>
      <c r="AF35" s="7">
        <f t="shared" si="1"/>
        <v>0</v>
      </c>
      <c r="AG35" s="7">
        <f t="shared" si="0"/>
        <v>0</v>
      </c>
      <c r="AI35" s="8">
        <v>0.3823953823953824</v>
      </c>
      <c r="AJ35" s="8">
        <v>0.14189514189514188</v>
      </c>
    </row>
    <row r="36" spans="7:36" ht="13.5">
      <c r="G36" s="14">
        <f t="shared" si="6"/>
        <v>1.0999999999999999</v>
      </c>
      <c r="H36" s="12">
        <f t="shared" si="14"/>
        <v>3.052451117240057E-07</v>
      </c>
      <c r="I36" s="12">
        <f t="shared" si="7"/>
        <v>1.5637689354706737E-05</v>
      </c>
      <c r="J36" s="12">
        <f t="shared" si="8"/>
        <v>4.890767293286643E-07</v>
      </c>
      <c r="K36" s="6">
        <f t="shared" si="9"/>
        <v>1.4330763373081471E-05</v>
      </c>
      <c r="L36" s="12">
        <f t="shared" si="10"/>
        <v>0.0008918518518518518</v>
      </c>
      <c r="M36" s="12">
        <f t="shared" si="11"/>
        <v>0.5119162705393627</v>
      </c>
      <c r="O36" s="12">
        <f t="shared" si="12"/>
        <v>235215292036718.06</v>
      </c>
      <c r="P36" s="12">
        <f t="shared" si="2"/>
        <v>6775000000000.001</v>
      </c>
      <c r="Q36" s="12">
        <f t="shared" si="3"/>
        <v>6.7750000000000005E-12</v>
      </c>
      <c r="R36" s="12">
        <f t="shared" si="4"/>
        <v>2.057611958039096E-09</v>
      </c>
      <c r="S36" s="12">
        <f t="shared" si="5"/>
        <v>1.2831111844946195E-08</v>
      </c>
      <c r="V36" s="6">
        <f t="shared" si="13"/>
        <v>34689600</v>
      </c>
      <c r="AE36">
        <v>3.213</v>
      </c>
      <c r="AF36" s="7">
        <f t="shared" si="1"/>
        <v>0</v>
      </c>
      <c r="AG36" s="7">
        <f t="shared" si="0"/>
        <v>0</v>
      </c>
      <c r="AI36" s="8">
        <v>0.32529411764705884</v>
      </c>
      <c r="AJ36" s="8">
        <v>0.17673529411764705</v>
      </c>
    </row>
    <row r="37" spans="7:36" ht="13.5">
      <c r="G37" s="14">
        <f t="shared" si="6"/>
        <v>1.2</v>
      </c>
      <c r="H37" s="12">
        <f t="shared" si="14"/>
        <v>3.052451117240057E-07</v>
      </c>
      <c r="I37" s="12">
        <f t="shared" si="7"/>
        <v>1.7004725340952925E-05</v>
      </c>
      <c r="J37" s="12">
        <f t="shared" si="8"/>
        <v>5.735080370919973E-07</v>
      </c>
      <c r="K37" s="6">
        <f t="shared" si="9"/>
        <v>1.5615690514281664E-05</v>
      </c>
      <c r="L37" s="12">
        <f t="shared" si="10"/>
        <v>0.0008918518518518518</v>
      </c>
      <c r="M37" s="12">
        <f t="shared" si="11"/>
        <v>0.5508959433149785</v>
      </c>
      <c r="O37" s="12">
        <f t="shared" si="12"/>
        <v>235215292036718.06</v>
      </c>
      <c r="P37" s="12">
        <f t="shared" si="2"/>
        <v>6775000000000.001</v>
      </c>
      <c r="Q37" s="12">
        <f t="shared" si="3"/>
        <v>6.7750000000000005E-12</v>
      </c>
      <c r="R37" s="12">
        <f t="shared" si="4"/>
        <v>2.057611958039096E-09</v>
      </c>
      <c r="S37" s="12">
        <f t="shared" si="5"/>
        <v>1.2831111844946195E-08</v>
      </c>
      <c r="V37" s="6">
        <f t="shared" si="13"/>
        <v>37843200</v>
      </c>
      <c r="AE37">
        <v>3.2359999999999998</v>
      </c>
      <c r="AF37" s="7">
        <f t="shared" si="1"/>
        <v>0</v>
      </c>
      <c r="AG37" s="7">
        <f t="shared" si="0"/>
        <v>0</v>
      </c>
      <c r="AI37" s="8">
        <v>0.3114705882352941</v>
      </c>
      <c r="AJ37" s="8">
        <v>0.16491176470588234</v>
      </c>
    </row>
    <row r="38" spans="7:36" ht="13.5">
      <c r="G38" s="14">
        <f t="shared" si="6"/>
        <v>1.3</v>
      </c>
      <c r="H38" s="12">
        <f t="shared" si="14"/>
        <v>3.052451117240057E-07</v>
      </c>
      <c r="I38" s="12">
        <f t="shared" si="7"/>
        <v>1.8362919505602882E-05</v>
      </c>
      <c r="J38" s="12">
        <f t="shared" si="8"/>
        <v>6.632562309461318E-07</v>
      </c>
      <c r="K38" s="6">
        <f t="shared" si="9"/>
        <v>1.6897668960440323E-05</v>
      </c>
      <c r="L38" s="12">
        <f t="shared" si="10"/>
        <v>0.0008918518518518518</v>
      </c>
      <c r="M38" s="12">
        <f t="shared" si="11"/>
        <v>0.5887701722340243</v>
      </c>
      <c r="O38" s="12">
        <f t="shared" si="12"/>
        <v>235215292036718.06</v>
      </c>
      <c r="P38" s="12">
        <f t="shared" si="2"/>
        <v>6775000000000.001</v>
      </c>
      <c r="Q38" s="12">
        <f t="shared" si="3"/>
        <v>6.7750000000000005E-12</v>
      </c>
      <c r="R38" s="12">
        <f t="shared" si="4"/>
        <v>2.057611958039096E-09</v>
      </c>
      <c r="S38" s="12">
        <f t="shared" si="5"/>
        <v>1.2831111844946195E-08</v>
      </c>
      <c r="V38" s="6">
        <f t="shared" si="13"/>
        <v>40996800</v>
      </c>
      <c r="AE38">
        <v>3.2439999999999998</v>
      </c>
      <c r="AF38" s="7">
        <f t="shared" si="1"/>
        <v>0</v>
      </c>
      <c r="AG38" s="7">
        <f t="shared" si="0"/>
        <v>0</v>
      </c>
      <c r="AI38" s="8">
        <v>0.25776470588235295</v>
      </c>
      <c r="AJ38" s="8">
        <v>0.11650000000000002</v>
      </c>
    </row>
    <row r="39" spans="7:36" ht="13.5">
      <c r="G39" s="14">
        <f t="shared" si="6"/>
        <v>1.4000000000000001</v>
      </c>
      <c r="H39" s="12">
        <f t="shared" si="14"/>
        <v>3.052451117240057E-07</v>
      </c>
      <c r="I39" s="12">
        <f t="shared" si="7"/>
        <v>1.971232903647752E-05</v>
      </c>
      <c r="J39" s="12">
        <f t="shared" si="8"/>
        <v>7.580544170472741E-07</v>
      </c>
      <c r="K39" s="6">
        <f t="shared" si="9"/>
        <v>1.817670547832447E-05</v>
      </c>
      <c r="L39" s="12">
        <f t="shared" si="10"/>
        <v>0.0008918518518518518</v>
      </c>
      <c r="M39" s="12">
        <f t="shared" si="11"/>
        <v>0.625570803755867</v>
      </c>
      <c r="O39" s="12">
        <f t="shared" si="12"/>
        <v>235215292036718.06</v>
      </c>
      <c r="P39" s="12">
        <f t="shared" si="2"/>
        <v>6775000000000.001</v>
      </c>
      <c r="Q39" s="12">
        <f t="shared" si="3"/>
        <v>6.7750000000000005E-12</v>
      </c>
      <c r="R39" s="12">
        <f t="shared" si="4"/>
        <v>2.057611958039096E-09</v>
      </c>
      <c r="S39" s="12">
        <f t="shared" si="5"/>
        <v>1.2831111844946195E-08</v>
      </c>
      <c r="V39" s="6">
        <f t="shared" si="13"/>
        <v>44150400</v>
      </c>
      <c r="AE39">
        <v>3.5420000000000003</v>
      </c>
      <c r="AF39" s="7">
        <f t="shared" si="1"/>
        <v>0</v>
      </c>
      <c r="AG39" s="7">
        <f t="shared" si="0"/>
        <v>0</v>
      </c>
      <c r="AI39" s="8">
        <v>0.326192794547225</v>
      </c>
      <c r="AJ39" s="8">
        <v>0.15004868549172345</v>
      </c>
    </row>
    <row r="40" spans="7:36" ht="13.5">
      <c r="G40" s="14">
        <f t="shared" si="6"/>
        <v>1.5000000000000002</v>
      </c>
      <c r="H40" s="12">
        <f t="shared" si="14"/>
        <v>3.052451117240057E-07</v>
      </c>
      <c r="I40" s="12">
        <f t="shared" si="7"/>
        <v>2.1053010751513855E-05</v>
      </c>
      <c r="J40" s="12">
        <f t="shared" si="8"/>
        <v>8.57646648106384E-07</v>
      </c>
      <c r="K40" s="6">
        <f t="shared" si="9"/>
        <v>1.9452806819172317E-05</v>
      </c>
      <c r="L40" s="12">
        <f t="shared" si="10"/>
        <v>0.0008918518518518518</v>
      </c>
      <c r="M40" s="12">
        <f t="shared" si="11"/>
        <v>0.6613287142149871</v>
      </c>
      <c r="O40" s="12">
        <f t="shared" si="12"/>
        <v>235215292036718.06</v>
      </c>
      <c r="P40" s="12">
        <f t="shared" si="2"/>
        <v>6775000000000.001</v>
      </c>
      <c r="Q40" s="12">
        <f t="shared" si="3"/>
        <v>6.7750000000000005E-12</v>
      </c>
      <c r="R40" s="12">
        <f t="shared" si="4"/>
        <v>2.057611958039096E-09</v>
      </c>
      <c r="S40" s="12">
        <f t="shared" si="5"/>
        <v>1.2831111844946195E-08</v>
      </c>
      <c r="V40" s="6">
        <f t="shared" si="13"/>
        <v>47304000</v>
      </c>
      <c r="AE40">
        <v>3.5420000000000003</v>
      </c>
      <c r="AF40" s="7">
        <f t="shared" si="1"/>
        <v>0</v>
      </c>
      <c r="AG40" s="7">
        <f t="shared" si="0"/>
        <v>0</v>
      </c>
      <c r="AI40" s="8">
        <v>0.2078529411764706</v>
      </c>
      <c r="AJ40" s="8">
        <v>0.11314705882352942</v>
      </c>
    </row>
    <row r="41" spans="7:36" ht="13.5">
      <c r="G41" s="14">
        <f t="shared" si="6"/>
        <v>1.6000000000000003</v>
      </c>
      <c r="H41" s="12">
        <f t="shared" si="14"/>
        <v>3.052451117240057E-07</v>
      </c>
      <c r="I41" s="12">
        <f t="shared" si="7"/>
        <v>2.2385021101157527E-05</v>
      </c>
      <c r="J41" s="12">
        <f t="shared" si="8"/>
        <v>9.617874869431443E-07</v>
      </c>
      <c r="K41" s="6">
        <f t="shared" si="9"/>
        <v>2.072597971872919E-05</v>
      </c>
      <c r="L41" s="12">
        <f t="shared" si="10"/>
        <v>0.0008918518518518518</v>
      </c>
      <c r="M41" s="12">
        <f t="shared" si="11"/>
        <v>0.696073840654696</v>
      </c>
      <c r="O41" s="12">
        <f t="shared" si="12"/>
        <v>235215292036718.06</v>
      </c>
      <c r="P41" s="12">
        <f t="shared" si="2"/>
        <v>6775000000000.001</v>
      </c>
      <c r="Q41" s="12">
        <f t="shared" si="3"/>
        <v>6.7750000000000005E-12</v>
      </c>
      <c r="R41" s="12">
        <f t="shared" si="4"/>
        <v>2.057611958039096E-09</v>
      </c>
      <c r="S41" s="12">
        <f t="shared" si="5"/>
        <v>1.2831111844946195E-08</v>
      </c>
      <c r="V41" s="6">
        <f t="shared" si="13"/>
        <v>50457600</v>
      </c>
      <c r="AE41">
        <v>3.6689999999999996</v>
      </c>
      <c r="AF41" s="7">
        <f t="shared" si="1"/>
        <v>0</v>
      </c>
      <c r="AG41" s="7">
        <f t="shared" si="0"/>
        <v>0</v>
      </c>
      <c r="AI41" s="8">
        <v>0.30258033106134374</v>
      </c>
      <c r="AJ41" s="8">
        <v>0.1454722492697176</v>
      </c>
    </row>
    <row r="42" spans="7:36" ht="13.5">
      <c r="G42" s="14">
        <f t="shared" si="6"/>
        <v>1.7000000000000004</v>
      </c>
      <c r="H42" s="12">
        <f t="shared" si="14"/>
        <v>3.052451117240057E-07</v>
      </c>
      <c r="I42" s="12">
        <f t="shared" si="7"/>
        <v>2.3708416170739506E-05</v>
      </c>
      <c r="J42" s="12">
        <f t="shared" si="8"/>
        <v>1.0702415873629258E-06</v>
      </c>
      <c r="K42" s="6">
        <f t="shared" si="9"/>
        <v>2.1996230897283082E-05</v>
      </c>
      <c r="L42" s="12">
        <f t="shared" si="10"/>
        <v>0.0008918518518518518</v>
      </c>
      <c r="M42" s="12">
        <f t="shared" si="11"/>
        <v>0.7298352106508752</v>
      </c>
      <c r="O42" s="12">
        <f t="shared" si="12"/>
        <v>235215292036718.06</v>
      </c>
      <c r="P42" s="12">
        <f t="shared" si="2"/>
        <v>6775000000000.001</v>
      </c>
      <c r="Q42" s="12">
        <f t="shared" si="3"/>
        <v>6.7750000000000005E-12</v>
      </c>
      <c r="R42" s="12">
        <f t="shared" si="4"/>
        <v>2.057611958039096E-09</v>
      </c>
      <c r="S42" s="12">
        <f t="shared" si="5"/>
        <v>1.2831111844946195E-08</v>
      </c>
      <c r="V42" s="6">
        <f t="shared" si="13"/>
        <v>53611200</v>
      </c>
      <c r="AE42">
        <v>3.694</v>
      </c>
      <c r="AF42" s="7">
        <f t="shared" si="1"/>
        <v>0</v>
      </c>
      <c r="AG42" s="7">
        <f t="shared" si="0"/>
        <v>0</v>
      </c>
      <c r="AI42" s="8">
        <v>0.21135897435897438</v>
      </c>
      <c r="AJ42" s="8">
        <v>0.0942820512820513</v>
      </c>
    </row>
    <row r="43" spans="7:36" ht="13.5">
      <c r="G43" s="14">
        <f t="shared" si="6"/>
        <v>1.8000000000000005</v>
      </c>
      <c r="H43" s="12">
        <f t="shared" si="14"/>
        <v>3.052451117240057E-07</v>
      </c>
      <c r="I43" s="12">
        <f t="shared" si="7"/>
        <v>2.5023251682837797E-05</v>
      </c>
      <c r="J43" s="12">
        <f t="shared" si="8"/>
        <v>1.1827832916698273E-06</v>
      </c>
      <c r="K43" s="6">
        <f t="shared" si="9"/>
        <v>2.3263567059699812E-05</v>
      </c>
      <c r="L43" s="12">
        <f t="shared" si="10"/>
        <v>0.0008918518518518518</v>
      </c>
      <c r="M43" s="12">
        <f t="shared" si="11"/>
        <v>0.7626409711596629</v>
      </c>
      <c r="O43" s="12">
        <f t="shared" si="12"/>
        <v>235215292036718.06</v>
      </c>
      <c r="P43" s="12">
        <f t="shared" si="2"/>
        <v>6775000000000.001</v>
      </c>
      <c r="Q43" s="12">
        <f t="shared" si="3"/>
        <v>6.7750000000000005E-12</v>
      </c>
      <c r="R43" s="12">
        <f t="shared" si="4"/>
        <v>2.057611958039096E-09</v>
      </c>
      <c r="S43" s="12">
        <f t="shared" si="5"/>
        <v>1.2831111844946195E-08</v>
      </c>
      <c r="V43" s="6">
        <f t="shared" si="13"/>
        <v>56764800</v>
      </c>
      <c r="AE43">
        <v>3.7409999999999997</v>
      </c>
      <c r="AF43" s="7">
        <f t="shared" si="1"/>
        <v>0</v>
      </c>
      <c r="AG43" s="7">
        <f t="shared" si="0"/>
        <v>0</v>
      </c>
      <c r="AI43" s="8">
        <v>0.2197941176470588</v>
      </c>
      <c r="AJ43" s="8">
        <v>0.13317647058823529</v>
      </c>
    </row>
    <row r="44" spans="7:36" ht="13.5">
      <c r="G44" s="14">
        <f t="shared" si="6"/>
        <v>1.9000000000000006</v>
      </c>
      <c r="H44" s="12">
        <f t="shared" si="14"/>
        <v>3.052451117240057E-07</v>
      </c>
      <c r="I44" s="12">
        <f t="shared" si="7"/>
        <v>2.632958299962349E-05</v>
      </c>
      <c r="J44" s="12">
        <f t="shared" si="8"/>
        <v>1.2991962441558135E-06</v>
      </c>
      <c r="K44" s="6">
        <f t="shared" si="9"/>
        <v>2.4527994895458813E-05</v>
      </c>
      <c r="L44" s="12">
        <f t="shared" si="10"/>
        <v>0.0008918518518518518</v>
      </c>
      <c r="M44" s="12">
        <f t="shared" si="11"/>
        <v>0.7945184164216073</v>
      </c>
      <c r="O44" s="12">
        <f t="shared" si="12"/>
        <v>235215292036718.06</v>
      </c>
      <c r="P44" s="12">
        <f t="shared" si="2"/>
        <v>6775000000000.001</v>
      </c>
      <c r="Q44" s="12">
        <f t="shared" si="3"/>
        <v>6.7750000000000005E-12</v>
      </c>
      <c r="R44" s="12">
        <f t="shared" si="4"/>
        <v>2.057611958039096E-09</v>
      </c>
      <c r="S44" s="12">
        <f t="shared" si="5"/>
        <v>1.2831111844946195E-08</v>
      </c>
      <c r="V44" s="6">
        <f t="shared" si="13"/>
        <v>59918400</v>
      </c>
      <c r="AE44">
        <v>3.941</v>
      </c>
      <c r="AF44" s="7">
        <f t="shared" si="1"/>
        <v>0</v>
      </c>
      <c r="AG44" s="7">
        <f t="shared" si="0"/>
        <v>0</v>
      </c>
      <c r="AI44" s="8">
        <v>0.2428717948717949</v>
      </c>
      <c r="AJ44" s="8">
        <v>0.14361538461538464</v>
      </c>
    </row>
    <row r="45" spans="7:36" ht="13.5">
      <c r="G45" s="14">
        <f t="shared" si="6"/>
        <v>2.0000000000000004</v>
      </c>
      <c r="H45" s="12">
        <f t="shared" si="14"/>
        <v>3.052451117240057E-07</v>
      </c>
      <c r="I45" s="12">
        <f t="shared" si="7"/>
        <v>2.7627465125191975E-05</v>
      </c>
      <c r="J45" s="12">
        <f t="shared" si="8"/>
        <v>1.4192730199324403E-06</v>
      </c>
      <c r="K45" s="6">
        <f t="shared" si="9"/>
        <v>2.5789521078688248E-05</v>
      </c>
      <c r="L45" s="12">
        <f t="shared" si="10"/>
        <v>0.0008918518518518518</v>
      </c>
      <c r="M45" s="12">
        <f t="shared" si="11"/>
        <v>0.8254940149539779</v>
      </c>
      <c r="O45" s="12">
        <f t="shared" si="12"/>
        <v>235215292036718.06</v>
      </c>
      <c r="P45" s="12">
        <f t="shared" si="2"/>
        <v>6775000000000.001</v>
      </c>
      <c r="Q45" s="12">
        <f t="shared" si="3"/>
        <v>6.7750000000000005E-12</v>
      </c>
      <c r="R45" s="12">
        <f t="shared" si="4"/>
        <v>2.057611958039096E-09</v>
      </c>
      <c r="S45" s="12">
        <f t="shared" si="5"/>
        <v>1.2831111844946195E-08</v>
      </c>
      <c r="V45" s="6">
        <f t="shared" si="13"/>
        <v>63072000</v>
      </c>
      <c r="AE45">
        <v>3.992</v>
      </c>
      <c r="AF45" s="7">
        <f t="shared" si="1"/>
        <v>0</v>
      </c>
      <c r="AG45" s="7">
        <f t="shared" si="0"/>
        <v>0</v>
      </c>
      <c r="AI45" s="8">
        <v>0.2352051282051282</v>
      </c>
      <c r="AJ45" s="8">
        <v>0.13538461538461538</v>
      </c>
    </row>
    <row r="46" spans="7:36" ht="13.5">
      <c r="G46" s="14">
        <f t="shared" si="6"/>
        <v>2.1000000000000005</v>
      </c>
      <c r="H46" s="12">
        <f t="shared" si="14"/>
        <v>3.052451117240057E-07</v>
      </c>
      <c r="I46" s="12">
        <f t="shared" si="7"/>
        <v>2.891695270787887E-05</v>
      </c>
      <c r="J46" s="12">
        <f t="shared" si="8"/>
        <v>1.5428147684965287E-06</v>
      </c>
      <c r="K46" s="6">
        <f t="shared" si="9"/>
        <v>2.704815226820027E-05</v>
      </c>
      <c r="L46" s="12">
        <f t="shared" si="10"/>
        <v>0.0008918518518518518</v>
      </c>
      <c r="M46" s="12">
        <f t="shared" si="11"/>
        <v>0.8555934356616134</v>
      </c>
      <c r="O46" s="12">
        <f t="shared" si="12"/>
        <v>235215292036718.06</v>
      </c>
      <c r="P46" s="12">
        <f t="shared" si="2"/>
        <v>6775000000000.001</v>
      </c>
      <c r="Q46" s="12">
        <f t="shared" si="3"/>
        <v>6.7750000000000005E-12</v>
      </c>
      <c r="R46" s="12">
        <f t="shared" si="4"/>
        <v>2.057611958039096E-09</v>
      </c>
      <c r="S46" s="12">
        <f t="shared" si="5"/>
        <v>1.2831111844946195E-08</v>
      </c>
      <c r="V46" s="6">
        <f t="shared" si="13"/>
        <v>66225600</v>
      </c>
      <c r="AE46">
        <v>4.079</v>
      </c>
      <c r="AF46" s="7">
        <f t="shared" si="1"/>
        <v>0</v>
      </c>
      <c r="AG46" s="7">
        <f t="shared" si="0"/>
        <v>0</v>
      </c>
      <c r="AI46" s="8">
        <v>0.24723424723424722</v>
      </c>
      <c r="AJ46" s="8">
        <v>0.13588263588263585</v>
      </c>
    </row>
    <row r="47" spans="7:36" ht="13.5">
      <c r="G47" s="14">
        <f t="shared" si="6"/>
        <v>2.2000000000000006</v>
      </c>
      <c r="H47" s="12">
        <f t="shared" si="14"/>
        <v>3.052451117240057E-07</v>
      </c>
      <c r="I47" s="12">
        <f t="shared" si="7"/>
        <v>3.0198100042561046E-05</v>
      </c>
      <c r="J47" s="12">
        <f t="shared" si="8"/>
        <v>1.66963087144545E-06</v>
      </c>
      <c r="K47" s="6">
        <f t="shared" si="9"/>
        <v>2.8303895107526026E-05</v>
      </c>
      <c r="L47" s="12">
        <f t="shared" si="10"/>
        <v>0.0008918518518518518</v>
      </c>
      <c r="M47" s="12">
        <f t="shared" si="11"/>
        <v>0.8848415730957965</v>
      </c>
      <c r="O47" s="12">
        <f t="shared" si="12"/>
        <v>235215292036718.06</v>
      </c>
      <c r="P47" s="12">
        <f t="shared" si="2"/>
        <v>6775000000000.001</v>
      </c>
      <c r="Q47" s="12">
        <f t="shared" si="3"/>
        <v>6.7750000000000005E-12</v>
      </c>
      <c r="R47" s="12">
        <f t="shared" si="4"/>
        <v>2.057611958039096E-09</v>
      </c>
      <c r="S47" s="12">
        <f t="shared" si="5"/>
        <v>1.2831111844946195E-08</v>
      </c>
      <c r="V47" s="6">
        <f t="shared" si="13"/>
        <v>69379200</v>
      </c>
      <c r="AE47">
        <v>4.215999999999999</v>
      </c>
      <c r="AF47" s="7">
        <f t="shared" si="1"/>
        <v>0</v>
      </c>
      <c r="AG47" s="7">
        <f t="shared" si="0"/>
        <v>0</v>
      </c>
      <c r="AI47" s="8">
        <v>0.2508417508417508</v>
      </c>
      <c r="AJ47" s="8">
        <v>0.14882154882154883</v>
      </c>
    </row>
    <row r="48" spans="7:36" ht="13.5">
      <c r="G48" s="14">
        <f t="shared" si="6"/>
        <v>2.3000000000000007</v>
      </c>
      <c r="H48" s="12">
        <f t="shared" si="14"/>
        <v>3.052451117240057E-07</v>
      </c>
      <c r="I48" s="12">
        <f t="shared" si="7"/>
        <v>3.147096107294271E-05</v>
      </c>
      <c r="J48" s="12">
        <f t="shared" si="8"/>
        <v>1.799538613780799E-06</v>
      </c>
      <c r="K48" s="6">
        <f t="shared" si="9"/>
        <v>2.9556756224951105E-05</v>
      </c>
      <c r="L48" s="12">
        <f t="shared" si="10"/>
        <v>0.0008918518518518518</v>
      </c>
      <c r="M48" s="12">
        <f t="shared" si="11"/>
        <v>0.9132625718895728</v>
      </c>
      <c r="O48" s="12">
        <f t="shared" si="12"/>
        <v>235215292036718.06</v>
      </c>
      <c r="P48" s="12">
        <f t="shared" si="2"/>
        <v>6775000000000.001</v>
      </c>
      <c r="Q48" s="12">
        <f t="shared" si="3"/>
        <v>6.7750000000000005E-12</v>
      </c>
      <c r="R48" s="12">
        <f t="shared" si="4"/>
        <v>2.057611958039096E-09</v>
      </c>
      <c r="S48" s="12">
        <f t="shared" si="5"/>
        <v>1.2831111844946195E-08</v>
      </c>
      <c r="V48" s="6">
        <f t="shared" si="13"/>
        <v>72532800</v>
      </c>
      <c r="AE48">
        <v>4.235</v>
      </c>
      <c r="AF48" s="7">
        <f t="shared" si="1"/>
        <v>0</v>
      </c>
      <c r="AG48" s="7">
        <f t="shared" si="0"/>
        <v>0</v>
      </c>
      <c r="AI48" s="8">
        <v>0.15487179487179487</v>
      </c>
      <c r="AJ48" s="8">
        <v>0.09676923076923077</v>
      </c>
    </row>
    <row r="49" spans="7:36" ht="13.5">
      <c r="G49" s="14">
        <f t="shared" si="6"/>
        <v>2.400000000000001</v>
      </c>
      <c r="H49" s="12">
        <f t="shared" si="14"/>
        <v>3.052451117240057E-07</v>
      </c>
      <c r="I49" s="12">
        <f t="shared" si="7"/>
        <v>3.273558939382686E-05</v>
      </c>
      <c r="J49" s="12">
        <f t="shared" si="8"/>
        <v>1.9323628682614976E-06</v>
      </c>
      <c r="K49" s="6">
        <f t="shared" si="9"/>
        <v>3.080674223355003E-05</v>
      </c>
      <c r="L49" s="12">
        <f t="shared" si="10"/>
        <v>0.0008918518518518518</v>
      </c>
      <c r="M49" s="12">
        <f t="shared" si="11"/>
        <v>0.9408798503970316</v>
      </c>
      <c r="O49" s="12">
        <f t="shared" si="12"/>
        <v>235215292036718.06</v>
      </c>
      <c r="P49" s="12">
        <f t="shared" si="2"/>
        <v>6775000000000.001</v>
      </c>
      <c r="Q49" s="12">
        <f t="shared" si="3"/>
        <v>6.7750000000000005E-12</v>
      </c>
      <c r="R49" s="12">
        <f t="shared" si="4"/>
        <v>2.057611958039096E-09</v>
      </c>
      <c r="S49" s="12">
        <f t="shared" si="5"/>
        <v>1.2831111844946195E-08</v>
      </c>
      <c r="V49" s="6">
        <f t="shared" si="13"/>
        <v>75686400</v>
      </c>
      <c r="AE49">
        <v>4.399</v>
      </c>
      <c r="AF49" s="7">
        <f t="shared" si="1"/>
        <v>0</v>
      </c>
      <c r="AG49" s="7">
        <f t="shared" si="0"/>
        <v>0</v>
      </c>
      <c r="AI49" s="8">
        <v>0.16392307692307692</v>
      </c>
      <c r="AJ49" s="8">
        <v>0.10884615384615384</v>
      </c>
    </row>
    <row r="50" spans="7:36" ht="13.5">
      <c r="G50" s="14">
        <f t="shared" si="6"/>
        <v>2.500000000000001</v>
      </c>
      <c r="H50" s="12">
        <f t="shared" si="14"/>
        <v>3.052451117240057E-07</v>
      </c>
      <c r="I50" s="12">
        <f t="shared" si="7"/>
        <v>3.399203825337179E-05</v>
      </c>
      <c r="J50" s="12">
        <f t="shared" si="8"/>
        <v>2.06793579228869E-06</v>
      </c>
      <c r="K50" s="6">
        <f t="shared" si="9"/>
        <v>3.2053859731221564E-05</v>
      </c>
      <c r="L50" s="12">
        <f t="shared" si="10"/>
        <v>0.0008918518518518518</v>
      </c>
      <c r="M50" s="12">
        <f t="shared" si="11"/>
        <v>0.9677161235630148</v>
      </c>
      <c r="O50" s="12">
        <f t="shared" si="12"/>
        <v>235215292036718.06</v>
      </c>
      <c r="P50" s="12">
        <f t="shared" si="2"/>
        <v>6775000000000.001</v>
      </c>
      <c r="Q50" s="12">
        <f t="shared" si="3"/>
        <v>6.7750000000000005E-12</v>
      </c>
      <c r="R50" s="12">
        <f t="shared" si="4"/>
        <v>2.057611958039096E-09</v>
      </c>
      <c r="S50" s="12">
        <f t="shared" si="5"/>
        <v>1.2831111844946195E-08</v>
      </c>
      <c r="V50" s="6">
        <f t="shared" si="13"/>
        <v>78840000</v>
      </c>
      <c r="AE50">
        <v>4.703</v>
      </c>
      <c r="AF50" s="7">
        <f t="shared" si="1"/>
        <v>0</v>
      </c>
      <c r="AG50" s="7">
        <f t="shared" si="0"/>
        <v>0</v>
      </c>
      <c r="AI50" s="8">
        <v>0.1991101491101491</v>
      </c>
      <c r="AJ50" s="8">
        <v>0.14451659451659452</v>
      </c>
    </row>
    <row r="51" spans="7:36" ht="13.5">
      <c r="G51" s="14">
        <f t="shared" si="6"/>
        <v>2.600000000000001</v>
      </c>
      <c r="H51" s="12">
        <f t="shared" si="14"/>
        <v>3.052451117240057E-07</v>
      </c>
      <c r="I51" s="12">
        <f t="shared" si="7"/>
        <v>3.5240360555333285E-05</v>
      </c>
      <c r="J51" s="12">
        <f t="shared" si="8"/>
        <v>2.206096536825469E-06</v>
      </c>
      <c r="K51" s="6">
        <f t="shared" si="9"/>
        <v>3.3298115300723286E-05</v>
      </c>
      <c r="L51" s="12">
        <f t="shared" si="10"/>
        <v>0.0008918518518518518</v>
      </c>
      <c r="M51" s="12">
        <f t="shared" si="11"/>
        <v>0.9937934250489917</v>
      </c>
      <c r="O51" s="12">
        <f t="shared" si="12"/>
        <v>235215292036718.06</v>
      </c>
      <c r="P51" s="12">
        <f t="shared" si="2"/>
        <v>6775000000000.001</v>
      </c>
      <c r="Q51" s="12">
        <f t="shared" si="3"/>
        <v>6.7750000000000005E-12</v>
      </c>
      <c r="R51" s="12">
        <f t="shared" si="4"/>
        <v>2.057611958039096E-09</v>
      </c>
      <c r="S51" s="12">
        <f t="shared" si="5"/>
        <v>1.2831111844946195E-08</v>
      </c>
      <c r="V51" s="6">
        <f t="shared" si="13"/>
        <v>81993600</v>
      </c>
      <c r="AE51">
        <v>4.725</v>
      </c>
      <c r="AF51" s="7">
        <f t="shared" si="1"/>
        <v>0</v>
      </c>
      <c r="AG51" s="7">
        <f t="shared" si="0"/>
        <v>0</v>
      </c>
      <c r="AI51" s="8">
        <v>0.19309764309764307</v>
      </c>
      <c r="AJ51" s="8">
        <v>0.14304954304954304</v>
      </c>
    </row>
    <row r="52" spans="7:22" ht="13.5">
      <c r="G52" s="14">
        <f t="shared" si="6"/>
        <v>2.700000000000001</v>
      </c>
      <c r="H52" s="12">
        <f t="shared" si="14"/>
        <v>3.052451117240057E-07</v>
      </c>
      <c r="I52" s="12">
        <f t="shared" si="7"/>
        <v>3.648060886129203E-05</v>
      </c>
      <c r="J52" s="12">
        <f t="shared" si="8"/>
        <v>2.3466909668739635E-06</v>
      </c>
      <c r="K52" s="6">
        <f t="shared" si="9"/>
        <v>3.453951550970659E-05</v>
      </c>
      <c r="L52" s="12">
        <f t="shared" si="10"/>
        <v>0.0008918518518518518</v>
      </c>
      <c r="M52" s="12">
        <f t="shared" si="11"/>
        <v>1.0191331286397791</v>
      </c>
      <c r="O52" s="12">
        <f t="shared" si="12"/>
        <v>235215292036718.06</v>
      </c>
      <c r="P52" s="12">
        <f t="shared" si="2"/>
        <v>6775000000000.001</v>
      </c>
      <c r="Q52" s="12">
        <f t="shared" si="3"/>
        <v>6.7750000000000005E-12</v>
      </c>
      <c r="R52" s="12">
        <f t="shared" si="4"/>
        <v>2.057611958039096E-09</v>
      </c>
      <c r="S52" s="12">
        <f t="shared" si="5"/>
        <v>1.2831111844946195E-08</v>
      </c>
      <c r="V52" s="6">
        <f t="shared" si="13"/>
        <v>85147200</v>
      </c>
    </row>
    <row r="53" spans="7:22" ht="13.5">
      <c r="G53" s="14">
        <f t="shared" si="6"/>
        <v>2.800000000000001</v>
      </c>
      <c r="H53" s="12">
        <f t="shared" si="14"/>
        <v>3.052451117240057E-07</v>
      </c>
      <c r="I53" s="12">
        <f t="shared" si="7"/>
        <v>3.7712835392866896E-05</v>
      </c>
      <c r="J53" s="12">
        <f t="shared" si="8"/>
        <v>2.489571393051496E-06</v>
      </c>
      <c r="K53" s="6">
        <f t="shared" si="9"/>
        <v>3.577806691075102E-05</v>
      </c>
      <c r="L53" s="12">
        <f t="shared" si="10"/>
        <v>0.0008918518518518518</v>
      </c>
      <c r="M53" s="12">
        <f t="shared" si="11"/>
        <v>1.043755968955131</v>
      </c>
      <c r="O53" s="12">
        <f t="shared" si="12"/>
        <v>235215292036718.06</v>
      </c>
      <c r="P53" s="12">
        <f t="shared" si="2"/>
        <v>6775000000000.001</v>
      </c>
      <c r="Q53" s="12">
        <f t="shared" si="3"/>
        <v>6.7750000000000005E-12</v>
      </c>
      <c r="R53" s="12">
        <f t="shared" si="4"/>
        <v>2.057611958039096E-09</v>
      </c>
      <c r="S53" s="12">
        <f t="shared" si="5"/>
        <v>1.2831111844946195E-08</v>
      </c>
      <c r="V53" s="6">
        <f t="shared" si="13"/>
        <v>88300800</v>
      </c>
    </row>
    <row r="54" spans="7:22" ht="13.5">
      <c r="G54" s="14">
        <f t="shared" si="6"/>
        <v>2.9000000000000012</v>
      </c>
      <c r="H54" s="12">
        <f t="shared" si="14"/>
        <v>3.052451117240057E-07</v>
      </c>
      <c r="I54" s="12">
        <f t="shared" si="7"/>
        <v>3.893709203391366E-05</v>
      </c>
      <c r="J54" s="12">
        <f t="shared" si="8"/>
        <v>2.6345963138254393E-06</v>
      </c>
      <c r="K54" s="6">
        <f t="shared" si="9"/>
        <v>3.7013776041399124E-05</v>
      </c>
      <c r="L54" s="12">
        <f t="shared" si="10"/>
        <v>0.0008918518518518518</v>
      </c>
      <c r="M54" s="12">
        <f t="shared" si="11"/>
        <v>1.0676820614892275</v>
      </c>
      <c r="O54" s="12">
        <f t="shared" si="12"/>
        <v>235215292036718.06</v>
      </c>
      <c r="P54" s="12">
        <f t="shared" si="2"/>
        <v>6775000000000.001</v>
      </c>
      <c r="Q54" s="12">
        <f t="shared" si="3"/>
        <v>6.7750000000000005E-12</v>
      </c>
      <c r="R54" s="12">
        <f t="shared" si="4"/>
        <v>2.057611958039096E-09</v>
      </c>
      <c r="S54" s="12">
        <f t="shared" si="5"/>
        <v>1.2831111844946195E-08</v>
      </c>
      <c r="V54" s="6">
        <f t="shared" si="13"/>
        <v>91454400</v>
      </c>
    </row>
    <row r="55" spans="7:22" ht="13.5">
      <c r="G55" s="14">
        <f t="shared" si="6"/>
        <v>3.0000000000000013</v>
      </c>
      <c r="H55" s="12">
        <f t="shared" si="14"/>
        <v>3.052451117240057E-07</v>
      </c>
      <c r="I55" s="12">
        <f t="shared" si="7"/>
        <v>4.0153430332709733E-05</v>
      </c>
      <c r="J55" s="12">
        <f t="shared" si="8"/>
        <v>2.7816301679841253E-06</v>
      </c>
      <c r="K55" s="6">
        <f t="shared" si="9"/>
        <v>3.8246649424190917E-05</v>
      </c>
      <c r="L55" s="12">
        <f t="shared" si="10"/>
        <v>0.0008918518518518518</v>
      </c>
      <c r="M55" s="12">
        <f t="shared" si="11"/>
        <v>1.0909309220004841</v>
      </c>
      <c r="O55" s="12">
        <f t="shared" si="12"/>
        <v>235215292036718.06</v>
      </c>
      <c r="P55" s="12">
        <f t="shared" si="2"/>
        <v>6775000000000.001</v>
      </c>
      <c r="Q55" s="12">
        <f t="shared" si="3"/>
        <v>6.7750000000000005E-12</v>
      </c>
      <c r="R55" s="12">
        <f t="shared" si="4"/>
        <v>2.057611958039096E-09</v>
      </c>
      <c r="S55" s="12">
        <f t="shared" si="5"/>
        <v>1.2831111844946195E-08</v>
      </c>
      <c r="V55" s="6">
        <f t="shared" si="13"/>
        <v>94608000</v>
      </c>
    </row>
    <row r="56" spans="7:22" ht="13.5">
      <c r="G56" s="14">
        <f t="shared" si="6"/>
        <v>3.1000000000000014</v>
      </c>
      <c r="H56" s="12">
        <f t="shared" si="14"/>
        <v>3.052451117240057E-07</v>
      </c>
      <c r="I56" s="12">
        <f t="shared" si="7"/>
        <v>4.1361901504124476E-05</v>
      </c>
      <c r="J56" s="12">
        <f t="shared" si="8"/>
        <v>2.9305430969376606E-06</v>
      </c>
      <c r="K56" s="6">
        <f t="shared" si="9"/>
        <v>3.947669356669811E-05</v>
      </c>
      <c r="L56" s="12">
        <f t="shared" si="10"/>
        <v>0.0008918518518518518</v>
      </c>
      <c r="M56" s="12">
        <f t="shared" si="11"/>
        <v>1.1135214852732063</v>
      </c>
      <c r="O56" s="12">
        <f t="shared" si="12"/>
        <v>235215292036718.06</v>
      </c>
      <c r="P56" s="12">
        <f t="shared" si="2"/>
        <v>6775000000000.001</v>
      </c>
      <c r="Q56" s="12">
        <f t="shared" si="3"/>
        <v>6.7750000000000005E-12</v>
      </c>
      <c r="R56" s="12">
        <f t="shared" si="4"/>
        <v>2.057611958039096E-09</v>
      </c>
      <c r="S56" s="12">
        <f t="shared" si="5"/>
        <v>1.2831111844946195E-08</v>
      </c>
      <c r="V56" s="6">
        <f t="shared" si="13"/>
        <v>97761600</v>
      </c>
    </row>
    <row r="57" spans="7:22" ht="13.5">
      <c r="G57" s="14">
        <f t="shared" si="6"/>
        <v>3.2000000000000015</v>
      </c>
      <c r="H57" s="12">
        <f t="shared" si="14"/>
        <v>3.052451117240057E-07</v>
      </c>
      <c r="I57" s="12">
        <f t="shared" si="7"/>
        <v>4.256255643177582E-05</v>
      </c>
      <c r="J57" s="12">
        <f t="shared" si="8"/>
        <v>3.0812107164588803E-06</v>
      </c>
      <c r="K57" s="6">
        <f t="shared" si="9"/>
        <v>4.070391496155883E-05</v>
      </c>
      <c r="L57" s="12">
        <f t="shared" si="10"/>
        <v>0.0008918518518518518</v>
      </c>
      <c r="M57" s="12">
        <f t="shared" si="11"/>
        <v>1.135472123271977</v>
      </c>
      <c r="O57" s="12">
        <f t="shared" si="12"/>
        <v>235215292036718.06</v>
      </c>
      <c r="P57" s="12">
        <f aca="true" t="shared" si="15" ref="P57:P88">(L57*L$19)*O57</f>
        <v>6775000000000.001</v>
      </c>
      <c r="Q57" s="12">
        <f t="shared" si="3"/>
        <v>6.7750000000000005E-12</v>
      </c>
      <c r="R57" s="12">
        <f aca="true" t="shared" si="16" ref="R57:R88">I$20*O57*1E-24</f>
        <v>2.057611958039096E-09</v>
      </c>
      <c r="S57" s="12">
        <f aca="true" t="shared" si="17" ref="S57:S88">O57*J$20*1E-24+J$21</f>
        <v>1.2831111844946195E-08</v>
      </c>
      <c r="V57" s="6">
        <f t="shared" si="13"/>
        <v>100915200</v>
      </c>
    </row>
    <row r="58" spans="7:22" ht="13.5">
      <c r="G58" s="14">
        <f aca="true" t="shared" si="18" ref="G58:G89">G57+V$17</f>
        <v>3.3000000000000016</v>
      </c>
      <c r="H58" s="12">
        <f t="shared" si="14"/>
        <v>3.052451117240057E-07</v>
      </c>
      <c r="I58" s="12">
        <f aca="true" t="shared" si="19" ref="I58:I89">Q57*H$18/R57*(1-EXP(-R57*V58))</f>
        <v>4.375544567017266E-05</v>
      </c>
      <c r="J58" s="12">
        <f aca="true" t="shared" si="20" ref="J58:J89">Q57*H$18*R57/(S57-R57)*(-(1-EXP(-S57*V58))/S57+(1-EXP(-R57*V58))/R57)</f>
        <v>3.2335138974898416E-06</v>
      </c>
      <c r="K58" s="6">
        <f aca="true" t="shared" si="21" ref="K58:K89">Q58*K$18/K$21*(1-EXP(-K$21*V58))</f>
        <v>4.19283200865115E-05</v>
      </c>
      <c r="L58" s="12">
        <f t="shared" si="10"/>
        <v>0.0008918518518518518</v>
      </c>
      <c r="M58" s="12">
        <f t="shared" si="11"/>
        <v>1.1568006627089058</v>
      </c>
      <c r="O58" s="12">
        <f t="shared" si="12"/>
        <v>235215292036718.06</v>
      </c>
      <c r="P58" s="12">
        <f t="shared" si="15"/>
        <v>6775000000000.001</v>
      </c>
      <c r="Q58" s="12">
        <f t="shared" si="3"/>
        <v>6.7750000000000005E-12</v>
      </c>
      <c r="R58" s="12">
        <f t="shared" si="16"/>
        <v>2.057611958039096E-09</v>
      </c>
      <c r="S58" s="12">
        <f t="shared" si="17"/>
        <v>1.2831111844946195E-08</v>
      </c>
      <c r="V58" s="6">
        <f aca="true" t="shared" si="22" ref="V58:V89">V57+V$18</f>
        <v>104068800</v>
      </c>
    </row>
    <row r="59" spans="7:22" ht="13.5">
      <c r="G59" s="14">
        <f t="shared" si="18"/>
        <v>3.4000000000000017</v>
      </c>
      <c r="H59" s="12">
        <f t="shared" si="14"/>
        <v>3.052451117240057E-07</v>
      </c>
      <c r="I59" s="12">
        <f t="shared" si="19"/>
        <v>4.494061944684347E-05</v>
      </c>
      <c r="J59" s="12">
        <f t="shared" si="20"/>
        <v>3.3873385556543778E-06</v>
      </c>
      <c r="K59" s="6">
        <f t="shared" si="21"/>
        <v>4.314991540442921E-05</v>
      </c>
      <c r="L59" s="12">
        <f t="shared" si="10"/>
        <v>0.0008918518518518518</v>
      </c>
      <c r="M59" s="12">
        <f t="shared" si="11"/>
        <v>1.1775244020432114</v>
      </c>
      <c r="O59" s="12">
        <f t="shared" si="12"/>
        <v>235215292036718.06</v>
      </c>
      <c r="P59" s="12">
        <f t="shared" si="15"/>
        <v>6775000000000.001</v>
      </c>
      <c r="Q59" s="12">
        <f t="shared" si="3"/>
        <v>6.7750000000000005E-12</v>
      </c>
      <c r="R59" s="12">
        <f t="shared" si="16"/>
        <v>2.057611958039096E-09</v>
      </c>
      <c r="S59" s="12">
        <f t="shared" si="17"/>
        <v>1.2831111844946195E-08</v>
      </c>
      <c r="V59" s="6">
        <f t="shared" si="22"/>
        <v>107222400</v>
      </c>
    </row>
    <row r="60" spans="7:22" ht="13.5">
      <c r="G60" s="14">
        <f t="shared" si="18"/>
        <v>3.5000000000000018</v>
      </c>
      <c r="H60" s="12">
        <f t="shared" si="14"/>
        <v>3.052451117240057E-07</v>
      </c>
      <c r="I60" s="12">
        <f t="shared" si="19"/>
        <v>4.611812766445124E-05</v>
      </c>
      <c r="J60" s="12">
        <f t="shared" si="20"/>
        <v>3.5425754491313223E-06</v>
      </c>
      <c r="K60" s="6">
        <f t="shared" si="21"/>
        <v>4.436870736335398E-05</v>
      </c>
      <c r="L60" s="12">
        <f t="shared" si="10"/>
        <v>0.0008918518518518518</v>
      </c>
      <c r="M60" s="12">
        <f t="shared" si="11"/>
        <v>1.1976601279319512</v>
      </c>
      <c r="O60" s="12">
        <f t="shared" si="12"/>
        <v>235215292036718.06</v>
      </c>
      <c r="P60" s="12">
        <f t="shared" si="15"/>
        <v>6775000000000.001</v>
      </c>
      <c r="Q60" s="12">
        <f t="shared" si="3"/>
        <v>6.7750000000000005E-12</v>
      </c>
      <c r="R60" s="12">
        <f t="shared" si="16"/>
        <v>2.057611958039096E-09</v>
      </c>
      <c r="S60" s="12">
        <f t="shared" si="17"/>
        <v>1.2831111844946195E-08</v>
      </c>
      <c r="V60" s="6">
        <f t="shared" si="22"/>
        <v>110376000</v>
      </c>
    </row>
    <row r="61" spans="7:22" ht="13.5">
      <c r="G61" s="14">
        <f t="shared" si="18"/>
        <v>3.600000000000002</v>
      </c>
      <c r="H61" s="12">
        <f t="shared" si="14"/>
        <v>3.052451117240057E-07</v>
      </c>
      <c r="I61" s="12">
        <f t="shared" si="19"/>
        <v>4.728801990289465E-05</v>
      </c>
      <c r="J61" s="12">
        <f t="shared" si="20"/>
        <v>3.6991199845567674E-06</v>
      </c>
      <c r="K61" s="6">
        <f t="shared" si="21"/>
        <v>4.558470239653051E-05</v>
      </c>
      <c r="L61" s="12">
        <f t="shared" si="10"/>
        <v>0.0008918518518518518</v>
      </c>
      <c r="M61" s="12">
        <f t="shared" si="11"/>
        <v>1.2172241311500733</v>
      </c>
      <c r="O61" s="12">
        <f t="shared" si="12"/>
        <v>235215292036718.06</v>
      </c>
      <c r="P61" s="12">
        <f t="shared" si="15"/>
        <v>6775000000000.001</v>
      </c>
      <c r="Q61" s="12">
        <f t="shared" si="3"/>
        <v>6.7750000000000005E-12</v>
      </c>
      <c r="R61" s="12">
        <f t="shared" si="16"/>
        <v>2.057611958039096E-09</v>
      </c>
      <c r="S61" s="12">
        <f t="shared" si="17"/>
        <v>1.2831111844946195E-08</v>
      </c>
      <c r="V61" s="6">
        <f t="shared" si="22"/>
        <v>113529600</v>
      </c>
    </row>
    <row r="62" spans="7:22" ht="13.5">
      <c r="G62" s="14">
        <f t="shared" si="18"/>
        <v>3.700000000000002</v>
      </c>
      <c r="H62" s="12">
        <f t="shared" si="14"/>
        <v>3.052451117240057E-07</v>
      </c>
      <c r="I62" s="12">
        <f t="shared" si="19"/>
        <v>4.8450345421395634E-05</v>
      </c>
      <c r="J62" s="12">
        <f t="shared" si="20"/>
        <v>3.856872030636854E-06</v>
      </c>
      <c r="K62" s="6">
        <f t="shared" si="21"/>
        <v>4.6797906922440256E-05</v>
      </c>
      <c r="L62" s="12">
        <f t="shared" si="10"/>
        <v>0.0008918518518518518</v>
      </c>
      <c r="M62" s="12">
        <f t="shared" si="11"/>
        <v>1.2362322219973356</v>
      </c>
      <c r="O62" s="12">
        <f t="shared" si="12"/>
        <v>235215292036718.06</v>
      </c>
      <c r="P62" s="12">
        <f t="shared" si="15"/>
        <v>6775000000000.001</v>
      </c>
      <c r="Q62" s="12">
        <f t="shared" si="3"/>
        <v>6.7750000000000005E-12</v>
      </c>
      <c r="R62" s="12">
        <f t="shared" si="16"/>
        <v>2.057611958039096E-09</v>
      </c>
      <c r="S62" s="12">
        <f t="shared" si="17"/>
        <v>1.2831111844946195E-08</v>
      </c>
      <c r="V62" s="6">
        <f t="shared" si="22"/>
        <v>116683200</v>
      </c>
    </row>
    <row r="63" spans="7:22" ht="13.5">
      <c r="G63" s="14">
        <f t="shared" si="18"/>
        <v>3.800000000000002</v>
      </c>
      <c r="H63" s="12">
        <f t="shared" si="14"/>
        <v>3.052451117240057E-07</v>
      </c>
      <c r="I63" s="12">
        <f t="shared" si="19"/>
        <v>4.960515316057351E-05</v>
      </c>
      <c r="J63" s="12">
        <f t="shared" si="20"/>
        <v>4.015735739165278E-06</v>
      </c>
      <c r="K63" s="6">
        <f t="shared" si="21"/>
        <v>4.8008327344835407E-05</v>
      </c>
      <c r="L63" s="12">
        <f t="shared" si="10"/>
        <v>0.0008918518518518518</v>
      </c>
      <c r="M63" s="12">
        <f t="shared" si="11"/>
        <v>1.2546997452090816</v>
      </c>
      <c r="O63" s="12">
        <f t="shared" si="12"/>
        <v>235215292036718.06</v>
      </c>
      <c r="P63" s="12">
        <f t="shared" si="15"/>
        <v>6775000000000.001</v>
      </c>
      <c r="Q63" s="12">
        <f t="shared" si="3"/>
        <v>6.7750000000000005E-12</v>
      </c>
      <c r="R63" s="12">
        <f t="shared" si="16"/>
        <v>2.057611958039096E-09</v>
      </c>
      <c r="S63" s="12">
        <f t="shared" si="17"/>
        <v>1.2831111844946195E-08</v>
      </c>
      <c r="V63" s="6">
        <f t="shared" si="22"/>
        <v>119836800</v>
      </c>
    </row>
    <row r="64" spans="7:22" ht="13.5">
      <c r="G64" s="14">
        <f t="shared" si="18"/>
        <v>3.900000000000002</v>
      </c>
      <c r="H64" s="12">
        <f t="shared" si="14"/>
        <v>3.052451117240057E-07</v>
      </c>
      <c r="I64" s="12">
        <f t="shared" si="19"/>
        <v>5.075249174450568E-05</v>
      </c>
      <c r="J64" s="12">
        <f t="shared" si="20"/>
        <v>4.1756193731517275E-06</v>
      </c>
      <c r="K64" s="6">
        <f t="shared" si="21"/>
        <v>4.921597005277259E-05</v>
      </c>
      <c r="L64" s="12">
        <f t="shared" si="10"/>
        <v>0.0008918518518518518</v>
      </c>
      <c r="M64" s="12">
        <f t="shared" si="11"/>
        <v>1.2726415943872553</v>
      </c>
      <c r="O64" s="12">
        <f t="shared" si="12"/>
        <v>235215292036718.06</v>
      </c>
      <c r="P64" s="12">
        <f t="shared" si="15"/>
        <v>6775000000000.001</v>
      </c>
      <c r="Q64" s="12">
        <f t="shared" si="3"/>
        <v>6.7750000000000005E-12</v>
      </c>
      <c r="R64" s="12">
        <f t="shared" si="16"/>
        <v>2.057611958039096E-09</v>
      </c>
      <c r="S64" s="12">
        <f t="shared" si="17"/>
        <v>1.2831111844946195E-08</v>
      </c>
      <c r="V64" s="6">
        <f t="shared" si="22"/>
        <v>122990400</v>
      </c>
    </row>
    <row r="65" spans="7:22" ht="13.5">
      <c r="G65" s="14">
        <f t="shared" si="18"/>
        <v>4.000000000000002</v>
      </c>
      <c r="H65" s="12">
        <f t="shared" si="14"/>
        <v>3.052451117240057E-07</v>
      </c>
      <c r="I65" s="12">
        <f t="shared" si="19"/>
        <v>5.189240948277491E-05</v>
      </c>
      <c r="J65" s="12">
        <f t="shared" si="20"/>
        <v>4.33643514177921E-06</v>
      </c>
      <c r="K65" s="6">
        <f t="shared" si="21"/>
        <v>5.0420841420646484E-05</v>
      </c>
      <c r="L65" s="12">
        <f t="shared" si="10"/>
        <v>0.0008918518518518518</v>
      </c>
      <c r="M65" s="12">
        <f t="shared" si="11"/>
        <v>1.2900722259675084</v>
      </c>
      <c r="O65" s="12">
        <f t="shared" si="12"/>
        <v>235215292036718.06</v>
      </c>
      <c r="P65" s="12">
        <f t="shared" si="15"/>
        <v>6775000000000.001</v>
      </c>
      <c r="Q65" s="12">
        <f t="shared" si="3"/>
        <v>6.7750000000000005E-12</v>
      </c>
      <c r="R65" s="12">
        <f t="shared" si="16"/>
        <v>2.057611958039096E-09</v>
      </c>
      <c r="S65" s="12">
        <f t="shared" si="17"/>
        <v>1.2831111844946195E-08</v>
      </c>
      <c r="V65" s="6">
        <f t="shared" si="22"/>
        <v>126144000</v>
      </c>
    </row>
    <row r="66" spans="7:22" ht="13.5">
      <c r="G66" s="14">
        <f t="shared" si="18"/>
        <v>4.100000000000001</v>
      </c>
      <c r="H66" s="12">
        <f t="shared" si="14"/>
        <v>3.052451117240057E-07</v>
      </c>
      <c r="I66" s="12">
        <f t="shared" si="19"/>
        <v>5.3024954372503524E-05</v>
      </c>
      <c r="J66" s="12">
        <f t="shared" si="20"/>
        <v>4.498099041919364E-06</v>
      </c>
      <c r="K66" s="6">
        <f t="shared" si="21"/>
        <v>5.162294780822375E-05</v>
      </c>
      <c r="L66" s="12">
        <f t="shared" si="10"/>
        <v>0.0008918518518518518</v>
      </c>
      <c r="M66" s="12">
        <f t="shared" si="11"/>
        <v>1.3070056727376962</v>
      </c>
      <c r="O66" s="12">
        <f t="shared" si="12"/>
        <v>235215292036718.06</v>
      </c>
      <c r="P66" s="12">
        <f t="shared" si="15"/>
        <v>6775000000000.001</v>
      </c>
      <c r="Q66" s="12">
        <f t="shared" si="3"/>
        <v>6.7750000000000005E-12</v>
      </c>
      <c r="R66" s="12">
        <f t="shared" si="16"/>
        <v>2.057611958039096E-09</v>
      </c>
      <c r="S66" s="12">
        <f t="shared" si="17"/>
        <v>1.2831111844946195E-08</v>
      </c>
      <c r="V66" s="6">
        <f t="shared" si="22"/>
        <v>129297600</v>
      </c>
    </row>
    <row r="67" spans="7:22" ht="13.5">
      <c r="G67" s="14">
        <f t="shared" si="18"/>
        <v>4.200000000000001</v>
      </c>
      <c r="H67" s="12">
        <f t="shared" si="14"/>
        <v>3.052451117240057E-07</v>
      </c>
      <c r="I67" s="12">
        <f t="shared" si="19"/>
        <v>5.415017410037431E-05</v>
      </c>
      <c r="J67" s="12">
        <f t="shared" si="20"/>
        <v>4.660530705945599E-06</v>
      </c>
      <c r="K67" s="6">
        <f t="shared" si="21"/>
        <v>5.282229556067636E-05</v>
      </c>
      <c r="L67" s="12">
        <f t="shared" si="10"/>
        <v>0.0008918518518518518</v>
      </c>
      <c r="M67" s="12">
        <f t="shared" si="11"/>
        <v>1.3234555569225785</v>
      </c>
      <c r="O67" s="12">
        <f t="shared" si="12"/>
        <v>235215292036718.06</v>
      </c>
      <c r="P67" s="12">
        <f t="shared" si="15"/>
        <v>6775000000000.001</v>
      </c>
      <c r="Q67" s="12">
        <f t="shared" si="3"/>
        <v>6.7750000000000005E-12</v>
      </c>
      <c r="R67" s="12">
        <f t="shared" si="16"/>
        <v>2.057611958039096E-09</v>
      </c>
      <c r="S67" s="12">
        <f t="shared" si="17"/>
        <v>1.2831111844946195E-08</v>
      </c>
      <c r="V67" s="6">
        <f t="shared" si="22"/>
        <v>132451200</v>
      </c>
    </row>
    <row r="68" spans="7:22" ht="13.5">
      <c r="G68" s="14">
        <f t="shared" si="18"/>
        <v>4.300000000000001</v>
      </c>
      <c r="H68" s="12">
        <f t="shared" si="14"/>
        <v>3.052451117240057E-07</v>
      </c>
      <c r="I68" s="12">
        <f t="shared" si="19"/>
        <v>5.5268116044638464E-05</v>
      </c>
      <c r="J68" s="12">
        <f t="shared" si="20"/>
        <v>4.823653255594255E-06</v>
      </c>
      <c r="K68" s="6">
        <f t="shared" si="21"/>
        <v>5.401889100861518E-05</v>
      </c>
      <c r="L68" s="12">
        <f t="shared" si="10"/>
        <v>0.0008918518518518518</v>
      </c>
      <c r="M68" s="12">
        <f t="shared" si="11"/>
        <v>1.339435102849008</v>
      </c>
      <c r="O68" s="12">
        <f t="shared" si="12"/>
        <v>235215292036718.06</v>
      </c>
      <c r="P68" s="12">
        <f t="shared" si="15"/>
        <v>6775000000000.001</v>
      </c>
      <c r="Q68" s="12">
        <f t="shared" si="3"/>
        <v>6.7750000000000005E-12</v>
      </c>
      <c r="R68" s="12">
        <f t="shared" si="16"/>
        <v>2.057611958039096E-09</v>
      </c>
      <c r="S68" s="12">
        <f t="shared" si="17"/>
        <v>1.2831111844946195E-08</v>
      </c>
      <c r="V68" s="6">
        <f t="shared" si="22"/>
        <v>135604800</v>
      </c>
    </row>
    <row r="69" spans="7:22" ht="13.5">
      <c r="G69" s="14">
        <f t="shared" si="18"/>
        <v>4.4</v>
      </c>
      <c r="H69" s="12">
        <f t="shared" si="14"/>
        <v>3.052451117240057E-07</v>
      </c>
      <c r="I69" s="12">
        <f t="shared" si="19"/>
        <v>5.637882727711042E-05</v>
      </c>
      <c r="J69" s="12">
        <f t="shared" si="20"/>
        <v>4.987393161633794E-06</v>
      </c>
      <c r="K69" s="6">
        <f t="shared" si="21"/>
        <v>5.521274046812329E-05</v>
      </c>
      <c r="L69" s="12">
        <f t="shared" si="10"/>
        <v>0.0008918518518518518</v>
      </c>
      <c r="M69" s="12">
        <f t="shared" si="11"/>
        <v>1.354957149205417</v>
      </c>
      <c r="O69" s="12">
        <f t="shared" si="12"/>
        <v>235215292036718.06</v>
      </c>
      <c r="P69" s="12">
        <f t="shared" si="15"/>
        <v>6775000000000.001</v>
      </c>
      <c r="Q69" s="12">
        <f t="shared" si="3"/>
        <v>6.7750000000000005E-12</v>
      </c>
      <c r="R69" s="12">
        <f t="shared" si="16"/>
        <v>2.057611958039096E-09</v>
      </c>
      <c r="S69" s="12">
        <f t="shared" si="17"/>
        <v>1.2831111844946195E-08</v>
      </c>
      <c r="V69" s="6">
        <f t="shared" si="22"/>
        <v>138758400</v>
      </c>
    </row>
    <row r="70" spans="7:22" ht="13.5">
      <c r="G70" s="14">
        <f t="shared" si="18"/>
        <v>4.5</v>
      </c>
      <c r="H70" s="12">
        <f t="shared" si="14"/>
        <v>3.052451117240057E-07</v>
      </c>
      <c r="I70" s="12">
        <f t="shared" si="19"/>
        <v>5.7482354565149806E-05</v>
      </c>
      <c r="J70" s="12">
        <f t="shared" si="20"/>
        <v>5.151680109111699E-06</v>
      </c>
      <c r="K70" s="6">
        <f t="shared" si="21"/>
        <v>5.640385024078962E-05</v>
      </c>
      <c r="L70" s="12">
        <f t="shared" si="10"/>
        <v>0.0008918518518518518</v>
      </c>
      <c r="M70" s="12">
        <f t="shared" si="11"/>
        <v>1.3700341609089712</v>
      </c>
      <c r="O70" s="12">
        <f t="shared" si="12"/>
        <v>235215292036718.06</v>
      </c>
      <c r="P70" s="12">
        <f t="shared" si="15"/>
        <v>6775000000000.001</v>
      </c>
      <c r="Q70" s="12">
        <f t="shared" si="3"/>
        <v>6.7750000000000005E-12</v>
      </c>
      <c r="R70" s="12">
        <f t="shared" si="16"/>
        <v>2.057611958039096E-09</v>
      </c>
      <c r="S70" s="12">
        <f t="shared" si="17"/>
        <v>1.2831111844946195E-08</v>
      </c>
      <c r="V70" s="6">
        <f t="shared" si="22"/>
        <v>141912000</v>
      </c>
    </row>
    <row r="71" spans="7:22" ht="13.5">
      <c r="G71" s="14">
        <f t="shared" si="18"/>
        <v>4.6</v>
      </c>
      <c r="H71" s="12">
        <f t="shared" si="14"/>
        <v>3.052451117240057E-07</v>
      </c>
      <c r="I71" s="12">
        <f t="shared" si="19"/>
        <v>5.857874437363083E-05</v>
      </c>
      <c r="J71" s="12">
        <f t="shared" si="20"/>
        <v>5.316446867957773E-06</v>
      </c>
      <c r="K71" s="6">
        <f t="shared" si="21"/>
        <v>5.759222661374171E-05</v>
      </c>
      <c r="L71" s="12">
        <f t="shared" si="10"/>
        <v>0.0008918518518518518</v>
      </c>
      <c r="M71" s="12">
        <f t="shared" si="11"/>
        <v>1.3846782405933016</v>
      </c>
      <c r="O71" s="12">
        <f t="shared" si="12"/>
        <v>235215292036718.06</v>
      </c>
      <c r="P71" s="12">
        <f t="shared" si="15"/>
        <v>6775000000000.001</v>
      </c>
      <c r="Q71" s="12">
        <f t="shared" si="3"/>
        <v>6.7750000000000005E-12</v>
      </c>
      <c r="R71" s="12">
        <f t="shared" si="16"/>
        <v>2.057611958039096E-09</v>
      </c>
      <c r="S71" s="12">
        <f t="shared" si="17"/>
        <v>1.2831111844946195E-08</v>
      </c>
      <c r="V71" s="6">
        <f t="shared" si="22"/>
        <v>145065600</v>
      </c>
    </row>
    <row r="72" spans="7:22" ht="13.5">
      <c r="G72" s="14">
        <f t="shared" si="18"/>
        <v>4.699999999999999</v>
      </c>
      <c r="H72" s="12">
        <f t="shared" si="14"/>
        <v>3.052451117240057E-07</v>
      </c>
      <c r="I72" s="12">
        <f t="shared" si="19"/>
        <v>5.966804286689847E-05</v>
      </c>
      <c r="J72" s="12">
        <f t="shared" si="20"/>
        <v>5.481629168731274E-06</v>
      </c>
      <c r="K72" s="6">
        <f t="shared" si="21"/>
        <v>5.877787585967939E-05</v>
      </c>
      <c r="L72" s="12">
        <f t="shared" si="10"/>
        <v>0.0008918518518518518</v>
      </c>
      <c r="M72" s="12">
        <f t="shared" si="11"/>
        <v>1.3989011397292372</v>
      </c>
      <c r="O72" s="12">
        <f t="shared" si="12"/>
        <v>235215292036718.06</v>
      </c>
      <c r="P72" s="12">
        <f t="shared" si="15"/>
        <v>6775000000000.001</v>
      </c>
      <c r="Q72" s="12">
        <f t="shared" si="3"/>
        <v>6.7750000000000005E-12</v>
      </c>
      <c r="R72" s="12">
        <f t="shared" si="16"/>
        <v>2.057611958039096E-09</v>
      </c>
      <c r="S72" s="12">
        <f t="shared" si="17"/>
        <v>1.2831111844946195E-08</v>
      </c>
      <c r="V72" s="6">
        <f t="shared" si="22"/>
        <v>148219200</v>
      </c>
    </row>
    <row r="73" spans="7:22" ht="13.5">
      <c r="G73" s="14">
        <f t="shared" si="18"/>
        <v>4.799999999999999</v>
      </c>
      <c r="H73" s="12">
        <f t="shared" si="14"/>
        <v>3.052451117240057E-07</v>
      </c>
      <c r="I73" s="12">
        <f t="shared" si="19"/>
        <v>6.075029591071237E-05</v>
      </c>
      <c r="J73" s="12">
        <f t="shared" si="20"/>
        <v>5.647165583307943E-06</v>
      </c>
      <c r="K73" s="6">
        <f t="shared" si="21"/>
        <v>5.996080423690763E-05</v>
      </c>
      <c r="L73" s="12">
        <f t="shared" si="10"/>
        <v>0.0008918518518518518</v>
      </c>
      <c r="M73" s="12">
        <f t="shared" si="11"/>
        <v>1.4127142693906565</v>
      </c>
      <c r="O73" s="12">
        <f t="shared" si="12"/>
        <v>235215292036718.06</v>
      </c>
      <c r="P73" s="12">
        <f t="shared" si="15"/>
        <v>6775000000000.001</v>
      </c>
      <c r="Q73" s="12">
        <f t="shared" si="3"/>
        <v>6.7750000000000005E-12</v>
      </c>
      <c r="R73" s="12">
        <f t="shared" si="16"/>
        <v>2.057611958039096E-09</v>
      </c>
      <c r="S73" s="12">
        <f t="shared" si="17"/>
        <v>1.2831111844946195E-08</v>
      </c>
      <c r="V73" s="6">
        <f t="shared" si="22"/>
        <v>151372800</v>
      </c>
    </row>
    <row r="74" spans="7:22" ht="13.5">
      <c r="G74" s="14">
        <f t="shared" si="18"/>
        <v>4.899999999999999</v>
      </c>
      <c r="H74" s="12">
        <f t="shared" si="14"/>
        <v>3.052451117240057E-07</v>
      </c>
      <c r="I74" s="12">
        <f t="shared" si="19"/>
        <v>6.182554907417808E-05</v>
      </c>
      <c r="J74" s="12">
        <f t="shared" si="20"/>
        <v>5.812997410310852E-06</v>
      </c>
      <c r="K74" s="6">
        <f t="shared" si="21"/>
        <v>6.114101798936965E-05</v>
      </c>
      <c r="L74" s="12">
        <f t="shared" si="10"/>
        <v>0.0008918518518518518</v>
      </c>
      <c r="M74" s="12">
        <f t="shared" si="11"/>
        <v>1.4261287106770617</v>
      </c>
      <c r="O74" s="12">
        <f t="shared" si="12"/>
        <v>235215292036718.06</v>
      </c>
      <c r="P74" s="12">
        <f t="shared" si="15"/>
        <v>6775000000000.001</v>
      </c>
      <c r="Q74" s="12">
        <f t="shared" si="3"/>
        <v>6.7750000000000005E-12</v>
      </c>
      <c r="R74" s="12">
        <f t="shared" si="16"/>
        <v>2.057611958039096E-09</v>
      </c>
      <c r="S74" s="12">
        <f t="shared" si="17"/>
        <v>1.2831111844946195E-08</v>
      </c>
      <c r="V74" s="6">
        <f t="shared" si="22"/>
        <v>154526400</v>
      </c>
    </row>
    <row r="75" spans="7:22" ht="13.5">
      <c r="G75" s="14">
        <f t="shared" si="18"/>
        <v>4.999999999999998</v>
      </c>
      <c r="H75" s="12">
        <f t="shared" si="14"/>
        <v>3.052451117240057E-07</v>
      </c>
      <c r="I75" s="12">
        <f t="shared" si="19"/>
        <v>6.289384763166574E-05</v>
      </c>
      <c r="J75" s="12">
        <f t="shared" si="20"/>
        <v>5.979068565096909E-06</v>
      </c>
      <c r="K75" s="6">
        <f t="shared" si="21"/>
        <v>6.23185233466798E-05</v>
      </c>
      <c r="L75" s="12">
        <f t="shared" si="10"/>
        <v>0.0008918518518518518</v>
      </c>
      <c r="M75" s="12">
        <f t="shared" si="11"/>
        <v>1.43915522480415</v>
      </c>
      <c r="O75" s="12">
        <f t="shared" si="12"/>
        <v>235215292036718.06</v>
      </c>
      <c r="P75" s="12">
        <f t="shared" si="15"/>
        <v>6775000000000.001</v>
      </c>
      <c r="Q75" s="12">
        <f t="shared" si="3"/>
        <v>6.7750000000000005E-12</v>
      </c>
      <c r="R75" s="12">
        <f t="shared" si="16"/>
        <v>2.057611958039096E-09</v>
      </c>
      <c r="S75" s="12">
        <f t="shared" si="17"/>
        <v>1.2831111844946195E-08</v>
      </c>
      <c r="V75" s="6">
        <f t="shared" si="22"/>
        <v>157680000</v>
      </c>
    </row>
    <row r="76" spans="7:22" ht="13.5">
      <c r="G76" s="14">
        <f t="shared" si="18"/>
        <v>5.099999999999998</v>
      </c>
      <c r="H76" s="12">
        <f t="shared" si="14"/>
        <v>3.052451117240057E-07</v>
      </c>
      <c r="I76" s="12">
        <f t="shared" si="19"/>
        <v>6.395523656471642E-05</v>
      </c>
      <c r="J76" s="12">
        <f t="shared" si="20"/>
        <v>6.145325474118254E-06</v>
      </c>
      <c r="K76" s="6">
        <f t="shared" si="21"/>
        <v>6.349332652415646E-05</v>
      </c>
      <c r="L76" s="12">
        <f t="shared" si="10"/>
        <v>0.0008918518518518518</v>
      </c>
      <c r="M76" s="12">
        <f t="shared" si="11"/>
        <v>1.4518042628732544</v>
      </c>
      <c r="O76" s="12">
        <f t="shared" si="12"/>
        <v>235215292036718.06</v>
      </c>
      <c r="P76" s="12">
        <f t="shared" si="15"/>
        <v>6775000000000.001</v>
      </c>
      <c r="Q76" s="12">
        <f t="shared" si="3"/>
        <v>6.7750000000000005E-12</v>
      </c>
      <c r="R76" s="12">
        <f t="shared" si="16"/>
        <v>2.057611958039096E-09</v>
      </c>
      <c r="S76" s="12">
        <f t="shared" si="17"/>
        <v>1.2831111844946195E-08</v>
      </c>
      <c r="V76" s="6">
        <f t="shared" si="22"/>
        <v>160833600</v>
      </c>
    </row>
    <row r="77" spans="7:22" ht="13.5">
      <c r="G77" s="14">
        <f t="shared" si="18"/>
        <v>5.1999999999999975</v>
      </c>
      <c r="H77" s="12">
        <f t="shared" si="14"/>
        <v>3.052451117240057E-07</v>
      </c>
      <c r="I77" s="12">
        <f t="shared" si="19"/>
        <v>6.500976056393604E-05</v>
      </c>
      <c r="J77" s="12">
        <f t="shared" si="20"/>
        <v>6.311716973485001E-06</v>
      </c>
      <c r="K77" s="6">
        <f t="shared" si="21"/>
        <v>6.466543372285503E-05</v>
      </c>
      <c r="L77" s="12">
        <f t="shared" si="10"/>
        <v>0.0008918518518518518</v>
      </c>
      <c r="M77" s="12">
        <f t="shared" si="11"/>
        <v>1.4640859753301754</v>
      </c>
      <c r="O77" s="12">
        <f t="shared" si="12"/>
        <v>235215292036718.06</v>
      </c>
      <c r="P77" s="12">
        <f t="shared" si="15"/>
        <v>6775000000000.001</v>
      </c>
      <c r="Q77" s="12">
        <f t="shared" si="3"/>
        <v>6.7750000000000005E-12</v>
      </c>
      <c r="R77" s="12">
        <f t="shared" si="16"/>
        <v>2.057611958039096E-09</v>
      </c>
      <c r="S77" s="12">
        <f t="shared" si="17"/>
        <v>1.2831111844946195E-08</v>
      </c>
      <c r="V77" s="6">
        <f t="shared" si="22"/>
        <v>163987200</v>
      </c>
    </row>
    <row r="78" spans="7:22" ht="13.5">
      <c r="G78" s="14">
        <f t="shared" si="18"/>
        <v>5.299999999999997</v>
      </c>
      <c r="H78" s="12">
        <f t="shared" si="14"/>
        <v>3.052451117240057E-07</v>
      </c>
      <c r="I78" s="12">
        <f t="shared" si="19"/>
        <v>6.605746403087715E-05</v>
      </c>
      <c r="J78" s="12">
        <f t="shared" si="20"/>
        <v>6.478194211562638E-06</v>
      </c>
      <c r="K78" s="6">
        <f t="shared" si="21"/>
        <v>6.58348511296004E-05</v>
      </c>
      <c r="L78" s="12">
        <f t="shared" si="10"/>
        <v>0.0008918518518518518</v>
      </c>
      <c r="M78" s="12">
        <f t="shared" si="11"/>
        <v>1.4760102211235817</v>
      </c>
      <c r="O78" s="12">
        <f t="shared" si="12"/>
        <v>235215292036718.06</v>
      </c>
      <c r="P78" s="12">
        <f t="shared" si="15"/>
        <v>6775000000000.001</v>
      </c>
      <c r="Q78" s="12">
        <f t="shared" si="3"/>
        <v>6.7750000000000005E-12</v>
      </c>
      <c r="R78" s="12">
        <f t="shared" si="16"/>
        <v>2.057611958039096E-09</v>
      </c>
      <c r="S78" s="12">
        <f t="shared" si="17"/>
        <v>1.2831111844946195E-08</v>
      </c>
      <c r="V78" s="6">
        <f t="shared" si="22"/>
        <v>167140800</v>
      </c>
    </row>
    <row r="79" spans="7:22" ht="13.5">
      <c r="G79" s="14">
        <f t="shared" si="18"/>
        <v>5.399999999999997</v>
      </c>
      <c r="H79" s="12">
        <f t="shared" si="14"/>
        <v>3.052451117240057E-07</v>
      </c>
      <c r="I79" s="12">
        <f t="shared" si="19"/>
        <v>6.709839107990853E-05</v>
      </c>
      <c r="J79" s="12">
        <f t="shared" si="20"/>
        <v>6.644710555443972E-06</v>
      </c>
      <c r="K79" s="6">
        <f t="shared" si="21"/>
        <v>6.700158491701968E-05</v>
      </c>
      <c r="L79" s="12">
        <f t="shared" si="10"/>
        <v>0.0008918518518518518</v>
      </c>
      <c r="M79" s="12">
        <f t="shared" si="11"/>
        <v>1.487586576572778</v>
      </c>
      <c r="O79" s="12">
        <f t="shared" si="12"/>
        <v>235215292036718.06</v>
      </c>
      <c r="P79" s="12">
        <f t="shared" si="15"/>
        <v>6775000000000.001</v>
      </c>
      <c r="Q79" s="12">
        <f t="shared" si="3"/>
        <v>6.7750000000000005E-12</v>
      </c>
      <c r="R79" s="12">
        <f t="shared" si="16"/>
        <v>2.057611958039096E-09</v>
      </c>
      <c r="S79" s="12">
        <f t="shared" si="17"/>
        <v>1.2831111844946195E-08</v>
      </c>
      <c r="V79" s="6">
        <f t="shared" si="22"/>
        <v>170294400</v>
      </c>
    </row>
    <row r="80" spans="7:22" ht="13.5">
      <c r="G80" s="14">
        <f t="shared" si="18"/>
        <v>5.4999999999999964</v>
      </c>
      <c r="H80" s="12">
        <f t="shared" si="14"/>
        <v>3.052451117240057E-07</v>
      </c>
      <c r="I80" s="12">
        <f t="shared" si="19"/>
        <v>6.81325855400726E-05</v>
      </c>
      <c r="J80" s="12">
        <f t="shared" si="20"/>
        <v>6.8112215011419475E-06</v>
      </c>
      <c r="K80" s="6">
        <f t="shared" si="21"/>
        <v>6.816564124357499E-05</v>
      </c>
      <c r="L80" s="12">
        <f t="shared" si="10"/>
        <v>0.0008918518518518518</v>
      </c>
      <c r="M80" s="12">
        <f t="shared" si="11"/>
        <v>1.4988243439543552</v>
      </c>
      <c r="O80" s="12">
        <f t="shared" si="12"/>
        <v>235215292036718.06</v>
      </c>
      <c r="P80" s="12">
        <f t="shared" si="15"/>
        <v>6775000000000.001</v>
      </c>
      <c r="Q80" s="12">
        <f t="shared" si="3"/>
        <v>6.7750000000000005E-12</v>
      </c>
      <c r="R80" s="12">
        <f t="shared" si="16"/>
        <v>2.057611958039096E-09</v>
      </c>
      <c r="S80" s="12">
        <f t="shared" si="17"/>
        <v>1.2831111844946195E-08</v>
      </c>
      <c r="V80" s="6">
        <f t="shared" si="22"/>
        <v>173448000</v>
      </c>
    </row>
    <row r="81" spans="7:22" ht="13.5">
      <c r="G81" s="14">
        <f t="shared" si="18"/>
        <v>5.599999999999996</v>
      </c>
      <c r="H81" s="12">
        <f t="shared" si="14"/>
        <v>3.052451117240057E-07</v>
      </c>
      <c r="I81" s="12">
        <f t="shared" si="19"/>
        <v>6.916009095693087E-05</v>
      </c>
      <c r="J81" s="12">
        <f t="shared" si="20"/>
        <v>6.97768458735563E-06</v>
      </c>
      <c r="K81" s="6">
        <f t="shared" si="21"/>
        <v>6.932702625359571E-05</v>
      </c>
      <c r="L81" s="12">
        <f t="shared" si="10"/>
        <v>0.0008918518518518518</v>
      </c>
      <c r="M81" s="12">
        <f t="shared" si="11"/>
        <v>1.5097325598168994</v>
      </c>
      <c r="O81" s="12">
        <f t="shared" si="12"/>
        <v>235215292036718.06</v>
      </c>
      <c r="P81" s="12">
        <f t="shared" si="15"/>
        <v>6775000000000.001</v>
      </c>
      <c r="Q81" s="12">
        <f t="shared" si="3"/>
        <v>6.7750000000000005E-12</v>
      </c>
      <c r="R81" s="12">
        <f t="shared" si="16"/>
        <v>2.057611958039096E-09</v>
      </c>
      <c r="S81" s="12">
        <f t="shared" si="17"/>
        <v>1.2831111844946195E-08</v>
      </c>
      <c r="V81" s="6">
        <f t="shared" si="22"/>
        <v>176601600</v>
      </c>
    </row>
    <row r="82" spans="7:22" ht="13.5">
      <c r="G82" s="14">
        <f t="shared" si="18"/>
        <v>5.699999999999996</v>
      </c>
      <c r="H82" s="12">
        <f t="shared" si="14"/>
        <v>3.052451117240057E-07</v>
      </c>
      <c r="I82" s="12">
        <f t="shared" si="19"/>
        <v>7.018095059439746E-05</v>
      </c>
      <c r="J82" s="12">
        <f t="shared" si="20"/>
        <v>7.144059312667657E-06</v>
      </c>
      <c r="K82" s="6">
        <f t="shared" si="21"/>
        <v>7.04857460773109E-05</v>
      </c>
      <c r="L82" s="12">
        <f t="shared" si="10"/>
        <v>0.0008918518518518518</v>
      </c>
      <c r="M82" s="12">
        <f t="shared" si="11"/>
        <v>1.5203200030326354</v>
      </c>
      <c r="O82" s="12">
        <f t="shared" si="12"/>
        <v>235215292036718.06</v>
      </c>
      <c r="P82" s="12">
        <f t="shared" si="15"/>
        <v>6775000000000.001</v>
      </c>
      <c r="Q82" s="12">
        <f t="shared" si="3"/>
        <v>6.7750000000000005E-12</v>
      </c>
      <c r="R82" s="12">
        <f t="shared" si="16"/>
        <v>2.057611958039096E-09</v>
      </c>
      <c r="S82" s="12">
        <f t="shared" si="17"/>
        <v>1.2831111844946195E-08</v>
      </c>
      <c r="V82" s="6">
        <f t="shared" si="22"/>
        <v>179755200</v>
      </c>
    </row>
    <row r="83" spans="7:22" ht="13.5">
      <c r="G83" s="14">
        <f t="shared" si="18"/>
        <v>5.799999999999995</v>
      </c>
      <c r="H83" s="12">
        <f t="shared" si="14"/>
        <v>3.052451117240057E-07</v>
      </c>
      <c r="I83" s="12">
        <f t="shared" si="19"/>
        <v>7.119520743656091E-05</v>
      </c>
      <c r="J83" s="12">
        <f t="shared" si="20"/>
        <v>7.310307056036959E-06</v>
      </c>
      <c r="K83" s="6">
        <f t="shared" si="21"/>
        <v>7.164180683088188E-05</v>
      </c>
      <c r="L83" s="12">
        <f t="shared" si="10"/>
        <v>0.0008918518518518518</v>
      </c>
      <c r="M83" s="12">
        <f t="shared" si="11"/>
        <v>1.5305952025945657</v>
      </c>
      <c r="O83" s="12">
        <f t="shared" si="12"/>
        <v>235215292036718.06</v>
      </c>
      <c r="P83" s="12">
        <f t="shared" si="15"/>
        <v>6775000000000.001</v>
      </c>
      <c r="Q83" s="12">
        <f t="shared" si="3"/>
        <v>6.7750000000000005E-12</v>
      </c>
      <c r="R83" s="12">
        <f t="shared" si="16"/>
        <v>2.057611958039096E-09</v>
      </c>
      <c r="S83" s="12">
        <f t="shared" si="17"/>
        <v>1.2831111844946195E-08</v>
      </c>
      <c r="V83" s="6">
        <f t="shared" si="22"/>
        <v>182908800</v>
      </c>
    </row>
    <row r="84" spans="7:22" ht="13.5">
      <c r="G84" s="14">
        <f t="shared" si="18"/>
        <v>5.899999999999995</v>
      </c>
      <c r="H84" s="12">
        <f t="shared" si="14"/>
        <v>3.052451117240057E-07</v>
      </c>
      <c r="I84" s="12">
        <f t="shared" si="19"/>
        <v>7.220290418949376E-05</v>
      </c>
      <c r="J84" s="12">
        <f t="shared" si="20"/>
        <v>7.476391000455982E-06</v>
      </c>
      <c r="K84" s="6">
        <f t="shared" si="21"/>
        <v>7.279521461643443E-05</v>
      </c>
      <c r="L84" s="12">
        <f t="shared" si="10"/>
        <v>0.0008918518518518518</v>
      </c>
      <c r="M84" s="12">
        <f t="shared" si="11"/>
        <v>1.540566445167419</v>
      </c>
      <c r="O84" s="12">
        <f t="shared" si="12"/>
        <v>235215292036718.06</v>
      </c>
      <c r="P84" s="12">
        <f t="shared" si="15"/>
        <v>6775000000000.001</v>
      </c>
      <c r="Q84" s="12">
        <f t="shared" si="3"/>
        <v>6.7750000000000005E-12</v>
      </c>
      <c r="R84" s="12">
        <f t="shared" si="16"/>
        <v>2.057611958039096E-09</v>
      </c>
      <c r="S84" s="12">
        <f t="shared" si="17"/>
        <v>1.2831111844946195E-08</v>
      </c>
      <c r="V84" s="6">
        <f t="shared" si="22"/>
        <v>186062400</v>
      </c>
    </row>
    <row r="85" spans="7:22" ht="13.5">
      <c r="G85" s="14">
        <f t="shared" si="18"/>
        <v>5.999999999999995</v>
      </c>
      <c r="H85" s="12">
        <f t="shared" si="14"/>
        <v>3.052451117240057E-07</v>
      </c>
      <c r="I85" s="12">
        <f t="shared" si="19"/>
        <v>7.320408328305104E-05</v>
      </c>
      <c r="J85" s="12">
        <f t="shared" si="20"/>
        <v>7.64227605964691E-06</v>
      </c>
      <c r="K85" s="6">
        <f t="shared" si="21"/>
        <v>7.394597552209083E-05</v>
      </c>
      <c r="L85" s="12">
        <f t="shared" si="10"/>
        <v>0.0008918518518518518</v>
      </c>
      <c r="M85" s="12">
        <f t="shared" si="11"/>
        <v>1.5502417824004167</v>
      </c>
      <c r="O85" s="12">
        <f t="shared" si="12"/>
        <v>235215292036718.06</v>
      </c>
      <c r="P85" s="12">
        <f t="shared" si="15"/>
        <v>6775000000000.001</v>
      </c>
      <c r="Q85" s="12">
        <f t="shared" si="3"/>
        <v>6.7750000000000005E-12</v>
      </c>
      <c r="R85" s="12">
        <f t="shared" si="16"/>
        <v>2.057611958039096E-09</v>
      </c>
      <c r="S85" s="12">
        <f t="shared" si="17"/>
        <v>1.2831111844946195E-08</v>
      </c>
      <c r="V85" s="6">
        <f t="shared" si="22"/>
        <v>189216000</v>
      </c>
    </row>
    <row r="86" spans="7:22" ht="13.5">
      <c r="G86" s="14">
        <f t="shared" si="18"/>
        <v>6.099999999999994</v>
      </c>
      <c r="H86" s="12">
        <f t="shared" si="14"/>
        <v>3.052451117240057E-07</v>
      </c>
      <c r="I86" s="12">
        <f t="shared" si="19"/>
        <v>7.419878687265653E-05</v>
      </c>
      <c r="J86" s="12">
        <f t="shared" si="20"/>
        <v>7.807928807676193E-06</v>
      </c>
      <c r="K86" s="6">
        <f t="shared" si="21"/>
        <v>7.509409562200216E-05</v>
      </c>
      <c r="L86" s="12">
        <f t="shared" si="10"/>
        <v>0.0008918518518518518</v>
      </c>
      <c r="M86" s="12">
        <f t="shared" si="11"/>
        <v>1.5596290380095834</v>
      </c>
      <c r="O86" s="12">
        <f t="shared" si="12"/>
        <v>235215292036718.06</v>
      </c>
      <c r="P86" s="12">
        <f t="shared" si="15"/>
        <v>6775000000000.001</v>
      </c>
      <c r="Q86" s="12">
        <f t="shared" si="3"/>
        <v>6.7750000000000005E-12</v>
      </c>
      <c r="R86" s="12">
        <f t="shared" si="16"/>
        <v>2.057611958039096E-09</v>
      </c>
      <c r="S86" s="12">
        <f t="shared" si="17"/>
        <v>1.2831111844946195E-08</v>
      </c>
      <c r="V86" s="6">
        <f t="shared" si="22"/>
        <v>192369600</v>
      </c>
    </row>
    <row r="87" spans="7:22" ht="13.5">
      <c r="G87" s="14">
        <f t="shared" si="18"/>
        <v>6.199999999999994</v>
      </c>
      <c r="H87" s="12">
        <f t="shared" si="14"/>
        <v>3.052451117240057E-07</v>
      </c>
      <c r="I87" s="12">
        <f t="shared" si="19"/>
        <v>7.518705684107804E-05</v>
      </c>
      <c r="J87" s="12">
        <f t="shared" si="20"/>
        <v>7.973317411371719E-06</v>
      </c>
      <c r="K87" s="6">
        <f t="shared" si="21"/>
        <v>7.623958097638046E-05</v>
      </c>
      <c r="L87" s="12">
        <f t="shared" si="10"/>
        <v>0.0008918518518518518</v>
      </c>
      <c r="M87" s="12">
        <f t="shared" si="11"/>
        <v>1.568735814637132</v>
      </c>
      <c r="O87" s="12">
        <f t="shared" si="12"/>
        <v>235215292036718.06</v>
      </c>
      <c r="P87" s="12">
        <f t="shared" si="15"/>
        <v>6775000000000.001</v>
      </c>
      <c r="Q87" s="12">
        <f t="shared" si="3"/>
        <v>6.7750000000000005E-12</v>
      </c>
      <c r="R87" s="12">
        <f t="shared" si="16"/>
        <v>2.057611958039096E-09</v>
      </c>
      <c r="S87" s="12">
        <f t="shared" si="17"/>
        <v>1.2831111844946195E-08</v>
      </c>
      <c r="V87" s="6">
        <f t="shared" si="22"/>
        <v>195523200</v>
      </c>
    </row>
    <row r="88" spans="7:22" ht="13.5">
      <c r="G88" s="14">
        <f t="shared" si="18"/>
        <v>6.299999999999994</v>
      </c>
      <c r="H88" s="12">
        <f t="shared" si="14"/>
        <v>3.052451117240057E-07</v>
      </c>
      <c r="I88" s="12">
        <f t="shared" si="19"/>
        <v>7.616893480019064E-05</v>
      </c>
      <c r="J88" s="12">
        <f t="shared" si="20"/>
        <v>8.138411565431226E-06</v>
      </c>
      <c r="K88" s="6">
        <f t="shared" si="21"/>
        <v>7.738243763153043E-05</v>
      </c>
      <c r="L88" s="12">
        <f t="shared" si="10"/>
        <v>0.0008918518518518518</v>
      </c>
      <c r="M88" s="12">
        <f t="shared" si="11"/>
        <v>1.577569500495122</v>
      </c>
      <c r="O88" s="12">
        <f t="shared" si="12"/>
        <v>235215292036718.06</v>
      </c>
      <c r="P88" s="12">
        <f t="shared" si="15"/>
        <v>6775000000000.001</v>
      </c>
      <c r="Q88" s="12">
        <f t="shared" si="3"/>
        <v>6.7750000000000005E-12</v>
      </c>
      <c r="R88" s="12">
        <f t="shared" si="16"/>
        <v>2.057611958039096E-09</v>
      </c>
      <c r="S88" s="12">
        <f t="shared" si="17"/>
        <v>1.2831111844946195E-08</v>
      </c>
      <c r="V88" s="6">
        <f t="shared" si="22"/>
        <v>198676800</v>
      </c>
    </row>
    <row r="89" spans="7:22" ht="13.5">
      <c r="G89" s="14">
        <f t="shared" si="18"/>
        <v>6.399999999999993</v>
      </c>
      <c r="H89" s="12">
        <f t="shared" si="14"/>
        <v>3.052451117240057E-07</v>
      </c>
      <c r="I89" s="12">
        <f t="shared" si="19"/>
        <v>7.714446209272891E-05</v>
      </c>
      <c r="J89" s="12">
        <f t="shared" si="20"/>
        <v>8.30318243011535E-06</v>
      </c>
      <c r="K89" s="6">
        <f t="shared" si="21"/>
        <v>7.852267161988158E-05</v>
      </c>
      <c r="L89" s="12">
        <f t="shared" si="10"/>
        <v>0.0008918518518518518</v>
      </c>
      <c r="M89" s="12">
        <f t="shared" si="11"/>
        <v>1.586137275800424</v>
      </c>
      <c r="O89" s="12">
        <f t="shared" si="12"/>
        <v>235215292036718.06</v>
      </c>
      <c r="P89" s="12">
        <f aca="true" t="shared" si="23" ref="P89:P95">(L89*L$19)*O89</f>
        <v>6775000000000.001</v>
      </c>
      <c r="Q89" s="12">
        <f aca="true" t="shared" si="24" ref="Q89:Q95">P89*1E-24</f>
        <v>6.7750000000000005E-12</v>
      </c>
      <c r="R89" s="12">
        <f aca="true" t="shared" si="25" ref="R89:R95">I$20*O89*1E-24</f>
        <v>2.057611958039096E-09</v>
      </c>
      <c r="S89" s="12">
        <f aca="true" t="shared" si="26" ref="S89:S95">O89*J$20*1E-24+J$21</f>
        <v>1.2831111844946195E-08</v>
      </c>
      <c r="V89" s="6">
        <f t="shared" si="22"/>
        <v>201830400</v>
      </c>
    </row>
    <row r="90" spans="7:22" ht="13.5">
      <c r="G90" s="14">
        <f aca="true" t="shared" si="27" ref="G90:G95">G89+V$17</f>
        <v>6.499999999999993</v>
      </c>
      <c r="H90" s="12">
        <f aca="true" t="shared" si="28" ref="H90:H95">H89</f>
        <v>3.052451117240057E-07</v>
      </c>
      <c r="I90" s="12">
        <f aca="true" t="shared" si="29" ref="I90:I95">Q89*H$18/R89*(1-EXP(-R89*V90))</f>
        <v>7.811367979402769E-05</v>
      </c>
      <c r="J90" s="12">
        <f aca="true" t="shared" si="30" ref="J90:J95">Q89*H$18*R89/(S89-R89)*(-(1-EXP(-S89*V90))/S89+(1-EXP(-R89*V90))/R89)</f>
        <v>8.467602571422628E-06</v>
      </c>
      <c r="K90" s="6">
        <f aca="true" t="shared" si="31" ref="K90:K95">Q90*K$18/K$21*(1-EXP(-K$21*V90))</f>
        <v>7.966028896001998E-05</v>
      </c>
      <c r="L90" s="12">
        <f aca="true" t="shared" si="32" ref="L90:L95">L89</f>
        <v>0.0008918518518518518</v>
      </c>
      <c r="M90" s="12">
        <f aca="true" t="shared" si="33" ref="M90:M95">J90/K90*15</f>
        <v>1.5944461190077455</v>
      </c>
      <c r="O90" s="12">
        <f aca="true" t="shared" si="34" ref="O90:O95">O89</f>
        <v>235215292036718.06</v>
      </c>
      <c r="P90" s="12">
        <f t="shared" si="23"/>
        <v>6775000000000.001</v>
      </c>
      <c r="Q90" s="12">
        <f t="shared" si="24"/>
        <v>6.7750000000000005E-12</v>
      </c>
      <c r="R90" s="12">
        <f t="shared" si="25"/>
        <v>2.057611958039096E-09</v>
      </c>
      <c r="S90" s="12">
        <f t="shared" si="26"/>
        <v>1.2831111844946195E-08</v>
      </c>
      <c r="V90" s="6">
        <f aca="true" t="shared" si="35" ref="V90:V95">V89+V$18</f>
        <v>204984000</v>
      </c>
    </row>
    <row r="91" spans="7:22" ht="13.5">
      <c r="G91" s="14">
        <f t="shared" si="27"/>
        <v>6.5999999999999925</v>
      </c>
      <c r="H91" s="12">
        <f t="shared" si="28"/>
        <v>3.052451117240057E-07</v>
      </c>
      <c r="I91" s="12">
        <f t="shared" si="29"/>
        <v>7.907662871375158E-05</v>
      </c>
      <c r="J91" s="12">
        <f t="shared" si="30"/>
        <v>8.631645903647966E-06</v>
      </c>
      <c r="K91" s="6">
        <f t="shared" si="31"/>
        <v>8.079529565672E-05</v>
      </c>
      <c r="L91" s="12">
        <f t="shared" si="32"/>
        <v>0.0008918518518518518</v>
      </c>
      <c r="M91" s="12">
        <f t="shared" si="33"/>
        <v>1.602502812847256</v>
      </c>
      <c r="O91" s="12">
        <f t="shared" si="34"/>
        <v>235215292036718.06</v>
      </c>
      <c r="P91" s="12">
        <f t="shared" si="23"/>
        <v>6775000000000.001</v>
      </c>
      <c r="Q91" s="12">
        <f t="shared" si="24"/>
        <v>6.7750000000000005E-12</v>
      </c>
      <c r="R91" s="12">
        <f t="shared" si="25"/>
        <v>2.057611958039096E-09</v>
      </c>
      <c r="S91" s="12">
        <f t="shared" si="26"/>
        <v>1.2831111844946195E-08</v>
      </c>
      <c r="V91" s="6">
        <f t="shared" si="35"/>
        <v>208137600</v>
      </c>
    </row>
    <row r="92" spans="7:22" ht="13.5">
      <c r="G92" s="14">
        <f t="shared" si="27"/>
        <v>6.699999999999992</v>
      </c>
      <c r="H92" s="12">
        <f t="shared" si="28"/>
        <v>3.052451117240057E-07</v>
      </c>
      <c r="I92" s="12">
        <f t="shared" si="29"/>
        <v>8.003334939761323E-05</v>
      </c>
      <c r="J92" s="12">
        <f t="shared" si="30"/>
        <v>8.795287634229997E-06</v>
      </c>
      <c r="K92" s="6">
        <f t="shared" si="31"/>
        <v>8.192769770097615E-05</v>
      </c>
      <c r="L92" s="12">
        <f t="shared" si="32"/>
        <v>0.0008918518518518518</v>
      </c>
      <c r="M92" s="12">
        <f t="shared" si="33"/>
        <v>1.610313950173142</v>
      </c>
      <c r="O92" s="12">
        <f t="shared" si="34"/>
        <v>235215292036718.06</v>
      </c>
      <c r="P92" s="12">
        <f t="shared" si="23"/>
        <v>6775000000000.001</v>
      </c>
      <c r="Q92" s="12">
        <f t="shared" si="24"/>
        <v>6.7750000000000005E-12</v>
      </c>
      <c r="R92" s="12">
        <f t="shared" si="25"/>
        <v>2.057611958039096E-09</v>
      </c>
      <c r="S92" s="12">
        <f t="shared" si="26"/>
        <v>1.2831111844946195E-08</v>
      </c>
      <c r="V92" s="6">
        <f t="shared" si="35"/>
        <v>211291200</v>
      </c>
    </row>
    <row r="93" spans="7:22" ht="13.5">
      <c r="G93" s="14">
        <f t="shared" si="27"/>
        <v>6.799999999999992</v>
      </c>
      <c r="H93" s="12">
        <f t="shared" si="28"/>
        <v>3.052451117240057E-07</v>
      </c>
      <c r="I93" s="12">
        <f t="shared" si="29"/>
        <v>8.098388212908064E-05</v>
      </c>
      <c r="J93" s="12">
        <f t="shared" si="30"/>
        <v>8.958504210796512E-06</v>
      </c>
      <c r="K93" s="6">
        <f t="shared" si="31"/>
        <v>8.305750107003445E-05</v>
      </c>
      <c r="L93" s="12">
        <f t="shared" si="32"/>
        <v>0.0008918518518518518</v>
      </c>
      <c r="M93" s="12">
        <f t="shared" si="33"/>
        <v>1.6178859396292207</v>
      </c>
      <c r="O93" s="12">
        <f t="shared" si="34"/>
        <v>235215292036718.06</v>
      </c>
      <c r="P93" s="12">
        <f t="shared" si="23"/>
        <v>6775000000000.001</v>
      </c>
      <c r="Q93" s="12">
        <f t="shared" si="24"/>
        <v>6.7750000000000005E-12</v>
      </c>
      <c r="R93" s="12">
        <f t="shared" si="25"/>
        <v>2.057611958039096E-09</v>
      </c>
      <c r="S93" s="12">
        <f t="shared" si="26"/>
        <v>1.2831111844946195E-08</v>
      </c>
      <c r="V93" s="6">
        <f t="shared" si="35"/>
        <v>214444800</v>
      </c>
    </row>
    <row r="94" spans="7:22" ht="13.5">
      <c r="G94" s="14">
        <f t="shared" si="27"/>
        <v>6.8999999999999915</v>
      </c>
      <c r="H94" s="12">
        <f t="shared" si="28"/>
        <v>3.052451117240057E-07</v>
      </c>
      <c r="I94" s="12">
        <f t="shared" si="29"/>
        <v>8.192826693107318E-05</v>
      </c>
      <c r="J94" s="12">
        <f t="shared" si="30"/>
        <v>9.121273270320678E-06</v>
      </c>
      <c r="K94" s="6">
        <f t="shared" si="31"/>
        <v>8.418471172742421E-05</v>
      </c>
      <c r="L94" s="12">
        <f t="shared" si="32"/>
        <v>0.0008918518518518518</v>
      </c>
      <c r="M94" s="12">
        <f t="shared" si="33"/>
        <v>1.6252250111374993</v>
      </c>
      <c r="O94" s="12">
        <f t="shared" si="34"/>
        <v>235215292036718.06</v>
      </c>
      <c r="P94" s="12">
        <f t="shared" si="23"/>
        <v>6775000000000.001</v>
      </c>
      <c r="Q94" s="12">
        <f t="shared" si="24"/>
        <v>6.7750000000000005E-12</v>
      </c>
      <c r="R94" s="12">
        <f t="shared" si="25"/>
        <v>2.057611958039096E-09</v>
      </c>
      <c r="S94" s="12">
        <f t="shared" si="26"/>
        <v>1.2831111844946195E-08</v>
      </c>
      <c r="V94" s="6">
        <f t="shared" si="35"/>
        <v>217598400</v>
      </c>
    </row>
    <row r="95" spans="7:22" ht="13.5">
      <c r="G95" s="14">
        <f t="shared" si="27"/>
        <v>6.999999999999991</v>
      </c>
      <c r="H95" s="12">
        <f t="shared" si="28"/>
        <v>3.052451117240057E-07</v>
      </c>
      <c r="I95" s="12">
        <f t="shared" si="29"/>
        <v>8.286654356764695E-05</v>
      </c>
      <c r="J95" s="12">
        <f t="shared" si="30"/>
        <v>9.283573590304318E-06</v>
      </c>
      <c r="K95" s="6">
        <f t="shared" si="31"/>
        <v>8.53093356229895E-05</v>
      </c>
      <c r="L95" s="12">
        <f t="shared" si="32"/>
        <v>0.0008918518518518518</v>
      </c>
      <c r="M95" s="12">
        <f t="shared" si="33"/>
        <v>1.6323372212154252</v>
      </c>
      <c r="O95" s="12">
        <f t="shared" si="34"/>
        <v>235215292036718.06</v>
      </c>
      <c r="P95" s="12">
        <f t="shared" si="23"/>
        <v>6775000000000.001</v>
      </c>
      <c r="Q95" s="12">
        <f t="shared" si="24"/>
        <v>6.7750000000000005E-12</v>
      </c>
      <c r="R95" s="12">
        <f t="shared" si="25"/>
        <v>2.057611958039096E-09</v>
      </c>
      <c r="S95" s="12">
        <f t="shared" si="26"/>
        <v>1.2831111844946195E-08</v>
      </c>
      <c r="V95" s="6">
        <f t="shared" si="35"/>
        <v>220752000</v>
      </c>
    </row>
  </sheetData>
  <mergeCells count="1">
    <mergeCell ref="F19:F20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植之原</cp:lastModifiedBy>
  <dcterms:created xsi:type="dcterms:W3CDTF">1997-01-08T22:48:59Z</dcterms:created>
  <dcterms:modified xsi:type="dcterms:W3CDTF">2012-12-15T08:22:38Z</dcterms:modified>
  <cp:category/>
  <cp:version/>
  <cp:contentType/>
  <cp:contentStatus/>
</cp:coreProperties>
</file>